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Mikulov_3domy\Rozpocty\06\"/>
    </mc:Choice>
  </mc:AlternateContent>
  <xr:revisionPtr revIDLastSave="0" documentId="13_ncr:1_{530F8875-A3A5-461C-8FE0-0F18AE0692DC}" xr6:coauthVersionLast="46" xr6:coauthVersionMax="46" xr10:uidLastSave="{00000000-0000-0000-0000-000000000000}"/>
  <bookViews>
    <workbookView xWindow="-120" yWindow="-120" windowWidth="29040" windowHeight="1584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Pol'!$A$1:$X$120</definedName>
    <definedName name="_xlnm.Print_Area" localSheetId="4">'01 02 Pol'!$A$1:$X$477</definedName>
    <definedName name="_xlnm.Print_Area" localSheetId="5">'01 03 Pol'!$A$1:$X$39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H43" i="1" s="1"/>
  <c r="I43" i="1" s="1"/>
  <c r="G41" i="1"/>
  <c r="F41" i="1"/>
  <c r="G29" i="14"/>
  <c r="BA25" i="14"/>
  <c r="BA18" i="14"/>
  <c r="BA16" i="14"/>
  <c r="BA14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3" i="14"/>
  <c r="I13" i="14"/>
  <c r="K13" i="14"/>
  <c r="M13" i="14"/>
  <c r="O13" i="14"/>
  <c r="Q13" i="14"/>
  <c r="V13" i="14"/>
  <c r="G15" i="14"/>
  <c r="I15" i="14"/>
  <c r="K15" i="14"/>
  <c r="M15" i="14"/>
  <c r="O15" i="14"/>
  <c r="Q15" i="14"/>
  <c r="V15" i="14"/>
  <c r="G17" i="14"/>
  <c r="G8" i="14" s="1"/>
  <c r="I17" i="14"/>
  <c r="K17" i="14"/>
  <c r="O17" i="14"/>
  <c r="O8" i="14" s="1"/>
  <c r="Q17" i="14"/>
  <c r="V17" i="14"/>
  <c r="G19" i="14"/>
  <c r="I19" i="14"/>
  <c r="K19" i="14"/>
  <c r="M19" i="14"/>
  <c r="O19" i="14"/>
  <c r="Q19" i="14"/>
  <c r="V19" i="14"/>
  <c r="G22" i="14"/>
  <c r="I22" i="14"/>
  <c r="I21" i="14" s="1"/>
  <c r="K22" i="14"/>
  <c r="M22" i="14"/>
  <c r="O22" i="14"/>
  <c r="Q22" i="14"/>
  <c r="Q21" i="14" s="1"/>
  <c r="V22" i="14"/>
  <c r="G23" i="14"/>
  <c r="G21" i="14" s="1"/>
  <c r="I23" i="14"/>
  <c r="K23" i="14"/>
  <c r="O23" i="14"/>
  <c r="O21" i="14" s="1"/>
  <c r="Q23" i="14"/>
  <c r="V23" i="14"/>
  <c r="G24" i="14"/>
  <c r="I24" i="14"/>
  <c r="K24" i="14"/>
  <c r="M24" i="14"/>
  <c r="O24" i="14"/>
  <c r="Q24" i="14"/>
  <c r="V24" i="14"/>
  <c r="G26" i="14"/>
  <c r="M26" i="14" s="1"/>
  <c r="I26" i="14"/>
  <c r="K26" i="14"/>
  <c r="K21" i="14" s="1"/>
  <c r="O26" i="14"/>
  <c r="Q26" i="14"/>
  <c r="V26" i="14"/>
  <c r="V21" i="14" s="1"/>
  <c r="AF29" i="14"/>
  <c r="BA8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4" i="13"/>
  <c r="I14" i="13"/>
  <c r="K14" i="13"/>
  <c r="M14" i="13"/>
  <c r="O14" i="13"/>
  <c r="Q14" i="13"/>
  <c r="V14" i="13"/>
  <c r="G18" i="13"/>
  <c r="M18" i="13" s="1"/>
  <c r="I18" i="13"/>
  <c r="K18" i="13"/>
  <c r="O18" i="13"/>
  <c r="O8" i="13" s="1"/>
  <c r="Q18" i="13"/>
  <c r="V18" i="13"/>
  <c r="G21" i="13"/>
  <c r="M21" i="13" s="1"/>
  <c r="I21" i="13"/>
  <c r="K21" i="13"/>
  <c r="O21" i="13"/>
  <c r="Q21" i="13"/>
  <c r="V21" i="13"/>
  <c r="G25" i="13"/>
  <c r="I25" i="13"/>
  <c r="K25" i="13"/>
  <c r="M25" i="13"/>
  <c r="O25" i="13"/>
  <c r="Q25" i="13"/>
  <c r="V25" i="13"/>
  <c r="G28" i="13"/>
  <c r="I28" i="13"/>
  <c r="K28" i="13"/>
  <c r="M28" i="13"/>
  <c r="O28" i="13"/>
  <c r="Q28" i="13"/>
  <c r="V28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G36" i="13"/>
  <c r="I36" i="13"/>
  <c r="K36" i="13"/>
  <c r="M36" i="13"/>
  <c r="O36" i="13"/>
  <c r="Q36" i="13"/>
  <c r="V36" i="13"/>
  <c r="G41" i="13"/>
  <c r="I41" i="13"/>
  <c r="K41" i="13"/>
  <c r="M41" i="13"/>
  <c r="O41" i="13"/>
  <c r="Q41" i="13"/>
  <c r="V41" i="13"/>
  <c r="G43" i="13"/>
  <c r="M43" i="13" s="1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8" i="13"/>
  <c r="I48" i="13"/>
  <c r="K48" i="13"/>
  <c r="M48" i="13"/>
  <c r="O48" i="13"/>
  <c r="Q48" i="13"/>
  <c r="V48" i="13"/>
  <c r="G49" i="13"/>
  <c r="I49" i="13"/>
  <c r="K49" i="13"/>
  <c r="M49" i="13"/>
  <c r="O49" i="13"/>
  <c r="Q49" i="13"/>
  <c r="V49" i="13"/>
  <c r="G51" i="13"/>
  <c r="M51" i="13" s="1"/>
  <c r="I51" i="13"/>
  <c r="K51" i="13"/>
  <c r="O51" i="13"/>
  <c r="Q51" i="13"/>
  <c r="V51" i="13"/>
  <c r="G53" i="13"/>
  <c r="M53" i="13" s="1"/>
  <c r="I53" i="13"/>
  <c r="K53" i="13"/>
  <c r="O53" i="13"/>
  <c r="Q53" i="13"/>
  <c r="V53" i="13"/>
  <c r="G56" i="13"/>
  <c r="I56" i="13"/>
  <c r="K56" i="13"/>
  <c r="M56" i="13"/>
  <c r="O56" i="13"/>
  <c r="Q56" i="13"/>
  <c r="V56" i="13"/>
  <c r="G58" i="13"/>
  <c r="I58" i="13"/>
  <c r="K58" i="13"/>
  <c r="M58" i="13"/>
  <c r="O58" i="13"/>
  <c r="Q58" i="13"/>
  <c r="V58" i="13"/>
  <c r="G60" i="13"/>
  <c r="M60" i="13" s="1"/>
  <c r="I60" i="13"/>
  <c r="K60" i="13"/>
  <c r="O60" i="13"/>
  <c r="Q60" i="13"/>
  <c r="V60" i="13"/>
  <c r="G63" i="13"/>
  <c r="I63" i="13"/>
  <c r="K63" i="13"/>
  <c r="K62" i="13" s="1"/>
  <c r="M63" i="13"/>
  <c r="O63" i="13"/>
  <c r="Q63" i="13"/>
  <c r="V63" i="13"/>
  <c r="V62" i="13" s="1"/>
  <c r="G66" i="13"/>
  <c r="I66" i="13"/>
  <c r="K66" i="13"/>
  <c r="M66" i="13"/>
  <c r="O66" i="13"/>
  <c r="Q66" i="13"/>
  <c r="V66" i="13"/>
  <c r="G69" i="13"/>
  <c r="G62" i="13" s="1"/>
  <c r="I69" i="13"/>
  <c r="K69" i="13"/>
  <c r="O69" i="13"/>
  <c r="O62" i="13" s="1"/>
  <c r="Q69" i="13"/>
  <c r="V69" i="13"/>
  <c r="G72" i="13"/>
  <c r="M72" i="13" s="1"/>
  <c r="I72" i="13"/>
  <c r="I62" i="13" s="1"/>
  <c r="K72" i="13"/>
  <c r="O72" i="13"/>
  <c r="Q72" i="13"/>
  <c r="Q62" i="13" s="1"/>
  <c r="V72" i="13"/>
  <c r="G75" i="13"/>
  <c r="I75" i="13"/>
  <c r="K75" i="13"/>
  <c r="M75" i="13"/>
  <c r="O75" i="13"/>
  <c r="Q75" i="13"/>
  <c r="V75" i="13"/>
  <c r="G77" i="13"/>
  <c r="I77" i="13"/>
  <c r="K77" i="13"/>
  <c r="M77" i="13"/>
  <c r="O77" i="13"/>
  <c r="Q77" i="13"/>
  <c r="V77" i="13"/>
  <c r="G79" i="13"/>
  <c r="M79" i="13" s="1"/>
  <c r="I79" i="13"/>
  <c r="K79" i="13"/>
  <c r="O79" i="13"/>
  <c r="Q79" i="13"/>
  <c r="V79" i="13"/>
  <c r="G83" i="13"/>
  <c r="M83" i="13" s="1"/>
  <c r="I83" i="13"/>
  <c r="K83" i="13"/>
  <c r="O83" i="13"/>
  <c r="Q83" i="13"/>
  <c r="V83" i="13"/>
  <c r="G85" i="13"/>
  <c r="I85" i="13"/>
  <c r="K85" i="13"/>
  <c r="M85" i="13"/>
  <c r="O85" i="13"/>
  <c r="Q85" i="13"/>
  <c r="V85" i="13"/>
  <c r="G88" i="13"/>
  <c r="I88" i="13"/>
  <c r="K88" i="13"/>
  <c r="M88" i="13"/>
  <c r="O88" i="13"/>
  <c r="Q88" i="13"/>
  <c r="V88" i="13"/>
  <c r="G90" i="13"/>
  <c r="M90" i="13" s="1"/>
  <c r="I90" i="13"/>
  <c r="K90" i="13"/>
  <c r="O90" i="13"/>
  <c r="Q90" i="13"/>
  <c r="V90" i="13"/>
  <c r="G92" i="13"/>
  <c r="M92" i="13" s="1"/>
  <c r="I92" i="13"/>
  <c r="K92" i="13"/>
  <c r="O92" i="13"/>
  <c r="Q92" i="13"/>
  <c r="V92" i="13"/>
  <c r="G94" i="13"/>
  <c r="I94" i="13"/>
  <c r="K94" i="13"/>
  <c r="M94" i="13"/>
  <c r="O94" i="13"/>
  <c r="Q94" i="13"/>
  <c r="V94" i="13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2" i="13"/>
  <c r="I102" i="13"/>
  <c r="K102" i="13"/>
  <c r="M102" i="13"/>
  <c r="O102" i="13"/>
  <c r="Q102" i="13"/>
  <c r="V102" i="13"/>
  <c r="G105" i="13"/>
  <c r="M105" i="13" s="1"/>
  <c r="I105" i="13"/>
  <c r="I104" i="13" s="1"/>
  <c r="K105" i="13"/>
  <c r="O105" i="13"/>
  <c r="O104" i="13" s="1"/>
  <c r="Q105" i="13"/>
  <c r="Q104" i="13" s="1"/>
  <c r="V105" i="13"/>
  <c r="G109" i="13"/>
  <c r="M109" i="13" s="1"/>
  <c r="I109" i="13"/>
  <c r="K109" i="13"/>
  <c r="O109" i="13"/>
  <c r="Q109" i="13"/>
  <c r="V109" i="13"/>
  <c r="G118" i="13"/>
  <c r="I118" i="13"/>
  <c r="K118" i="13"/>
  <c r="K104" i="13" s="1"/>
  <c r="M118" i="13"/>
  <c r="O118" i="13"/>
  <c r="Q118" i="13"/>
  <c r="V118" i="13"/>
  <c r="V104" i="13" s="1"/>
  <c r="G121" i="13"/>
  <c r="I121" i="13"/>
  <c r="K121" i="13"/>
  <c r="M121" i="13"/>
  <c r="O121" i="13"/>
  <c r="Q121" i="13"/>
  <c r="V121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9" i="13"/>
  <c r="I129" i="13"/>
  <c r="K129" i="13"/>
  <c r="M129" i="13"/>
  <c r="O129" i="13"/>
  <c r="Q129" i="13"/>
  <c r="V129" i="13"/>
  <c r="G132" i="13"/>
  <c r="M132" i="13" s="1"/>
  <c r="I132" i="13"/>
  <c r="I131" i="13" s="1"/>
  <c r="K132" i="13"/>
  <c r="O132" i="13"/>
  <c r="O131" i="13" s="1"/>
  <c r="Q132" i="13"/>
  <c r="Q131" i="13" s="1"/>
  <c r="V132" i="13"/>
  <c r="G134" i="13"/>
  <c r="M134" i="13" s="1"/>
  <c r="I134" i="13"/>
  <c r="K134" i="13"/>
  <c r="O134" i="13"/>
  <c r="Q134" i="13"/>
  <c r="V134" i="13"/>
  <c r="G136" i="13"/>
  <c r="I136" i="13"/>
  <c r="K136" i="13"/>
  <c r="K131" i="13" s="1"/>
  <c r="M136" i="13"/>
  <c r="O136" i="13"/>
  <c r="Q136" i="13"/>
  <c r="V136" i="13"/>
  <c r="V131" i="13" s="1"/>
  <c r="G137" i="13"/>
  <c r="I137" i="13"/>
  <c r="K137" i="13"/>
  <c r="M137" i="13"/>
  <c r="O137" i="13"/>
  <c r="Q137" i="13"/>
  <c r="V137" i="13"/>
  <c r="G140" i="13"/>
  <c r="M140" i="13" s="1"/>
  <c r="I140" i="13"/>
  <c r="K140" i="13"/>
  <c r="O140" i="13"/>
  <c r="Q140" i="13"/>
  <c r="V140" i="13"/>
  <c r="G145" i="13"/>
  <c r="I145" i="13"/>
  <c r="I144" i="13" s="1"/>
  <c r="K145" i="13"/>
  <c r="K144" i="13" s="1"/>
  <c r="M145" i="13"/>
  <c r="O145" i="13"/>
  <c r="Q145" i="13"/>
  <c r="Q144" i="13" s="1"/>
  <c r="V145" i="13"/>
  <c r="V144" i="13" s="1"/>
  <c r="G147" i="13"/>
  <c r="I147" i="13"/>
  <c r="K147" i="13"/>
  <c r="M147" i="13"/>
  <c r="O147" i="13"/>
  <c r="Q147" i="13"/>
  <c r="V147" i="13"/>
  <c r="G149" i="13"/>
  <c r="G144" i="13" s="1"/>
  <c r="I149" i="13"/>
  <c r="K149" i="13"/>
  <c r="M149" i="13"/>
  <c r="O149" i="13"/>
  <c r="O144" i="13" s="1"/>
  <c r="Q149" i="13"/>
  <c r="V149" i="13"/>
  <c r="G151" i="13"/>
  <c r="M151" i="13" s="1"/>
  <c r="I151" i="13"/>
  <c r="K151" i="13"/>
  <c r="O151" i="13"/>
  <c r="Q151" i="13"/>
  <c r="V151" i="13"/>
  <c r="G179" i="13"/>
  <c r="I179" i="13"/>
  <c r="K179" i="13"/>
  <c r="M179" i="13"/>
  <c r="O179" i="13"/>
  <c r="Q179" i="13"/>
  <c r="V179" i="13"/>
  <c r="G181" i="13"/>
  <c r="I181" i="13"/>
  <c r="K181" i="13"/>
  <c r="M181" i="13"/>
  <c r="O181" i="13"/>
  <c r="Q181" i="13"/>
  <c r="V181" i="13"/>
  <c r="G185" i="13"/>
  <c r="I185" i="13"/>
  <c r="K185" i="13"/>
  <c r="M185" i="13"/>
  <c r="O185" i="13"/>
  <c r="Q185" i="13"/>
  <c r="V185" i="13"/>
  <c r="G186" i="13"/>
  <c r="M186" i="13" s="1"/>
  <c r="I186" i="13"/>
  <c r="K186" i="13"/>
  <c r="O186" i="13"/>
  <c r="Q186" i="13"/>
  <c r="V186" i="13"/>
  <c r="G191" i="13"/>
  <c r="I191" i="13"/>
  <c r="K191" i="13"/>
  <c r="M191" i="13"/>
  <c r="O191" i="13"/>
  <c r="Q191" i="13"/>
  <c r="V191" i="13"/>
  <c r="G196" i="13"/>
  <c r="I196" i="13"/>
  <c r="K196" i="13"/>
  <c r="M196" i="13"/>
  <c r="O196" i="13"/>
  <c r="Q196" i="13"/>
  <c r="V196" i="13"/>
  <c r="G198" i="13"/>
  <c r="I198" i="13"/>
  <c r="K198" i="13"/>
  <c r="M198" i="13"/>
  <c r="O198" i="13"/>
  <c r="Q198" i="13"/>
  <c r="V198" i="13"/>
  <c r="G221" i="13"/>
  <c r="M221" i="13" s="1"/>
  <c r="I221" i="13"/>
  <c r="K221" i="13"/>
  <c r="O221" i="13"/>
  <c r="Q221" i="13"/>
  <c r="V221" i="13"/>
  <c r="G226" i="13"/>
  <c r="G225" i="13" s="1"/>
  <c r="I226" i="13"/>
  <c r="K226" i="13"/>
  <c r="K225" i="13" s="1"/>
  <c r="M226" i="13"/>
  <c r="O226" i="13"/>
  <c r="O225" i="13" s="1"/>
  <c r="Q226" i="13"/>
  <c r="V226" i="13"/>
  <c r="V225" i="13" s="1"/>
  <c r="G227" i="13"/>
  <c r="I227" i="13"/>
  <c r="K227" i="13"/>
  <c r="M227" i="13"/>
  <c r="O227" i="13"/>
  <c r="Q227" i="13"/>
  <c r="V227" i="13"/>
  <c r="G230" i="13"/>
  <c r="M230" i="13" s="1"/>
  <c r="I230" i="13"/>
  <c r="I225" i="13" s="1"/>
  <c r="K230" i="13"/>
  <c r="O230" i="13"/>
  <c r="Q230" i="13"/>
  <c r="Q225" i="13" s="1"/>
  <c r="V230" i="13"/>
  <c r="G240" i="13"/>
  <c r="I240" i="13"/>
  <c r="K240" i="13"/>
  <c r="M240" i="13"/>
  <c r="O240" i="13"/>
  <c r="Q240" i="13"/>
  <c r="V240" i="13"/>
  <c r="G243" i="13"/>
  <c r="I243" i="13"/>
  <c r="K243" i="13"/>
  <c r="M243" i="13"/>
  <c r="O243" i="13"/>
  <c r="Q243" i="13"/>
  <c r="V243" i="13"/>
  <c r="G245" i="13"/>
  <c r="I245" i="13"/>
  <c r="K245" i="13"/>
  <c r="M245" i="13"/>
  <c r="O245" i="13"/>
  <c r="Q245" i="13"/>
  <c r="V245" i="13"/>
  <c r="G248" i="13"/>
  <c r="M248" i="13" s="1"/>
  <c r="I248" i="13"/>
  <c r="K248" i="13"/>
  <c r="O248" i="13"/>
  <c r="Q248" i="13"/>
  <c r="V248" i="13"/>
  <c r="G253" i="13"/>
  <c r="G252" i="13" s="1"/>
  <c r="I253" i="13"/>
  <c r="K253" i="13"/>
  <c r="K252" i="13" s="1"/>
  <c r="M253" i="13"/>
  <c r="O253" i="13"/>
  <c r="O252" i="13" s="1"/>
  <c r="Q253" i="13"/>
  <c r="V253" i="13"/>
  <c r="V252" i="13" s="1"/>
  <c r="G255" i="13"/>
  <c r="I255" i="13"/>
  <c r="K255" i="13"/>
  <c r="M255" i="13"/>
  <c r="O255" i="13"/>
  <c r="Q255" i="13"/>
  <c r="V255" i="13"/>
  <c r="G257" i="13"/>
  <c r="M257" i="13" s="1"/>
  <c r="I257" i="13"/>
  <c r="I252" i="13" s="1"/>
  <c r="K257" i="13"/>
  <c r="O257" i="13"/>
  <c r="Q257" i="13"/>
  <c r="Q252" i="13" s="1"/>
  <c r="V257" i="13"/>
  <c r="G259" i="13"/>
  <c r="I259" i="13"/>
  <c r="K259" i="13"/>
  <c r="M259" i="13"/>
  <c r="O259" i="13"/>
  <c r="Q259" i="13"/>
  <c r="V259" i="13"/>
  <c r="K261" i="13"/>
  <c r="V261" i="13"/>
  <c r="G262" i="13"/>
  <c r="G261" i="13" s="1"/>
  <c r="I262" i="13"/>
  <c r="I261" i="13" s="1"/>
  <c r="K262" i="13"/>
  <c r="M262" i="13"/>
  <c r="M261" i="13" s="1"/>
  <c r="O262" i="13"/>
  <c r="O261" i="13" s="1"/>
  <c r="Q262" i="13"/>
  <c r="Q261" i="13" s="1"/>
  <c r="V262" i="13"/>
  <c r="G264" i="13"/>
  <c r="I264" i="13"/>
  <c r="I263" i="13" s="1"/>
  <c r="K264" i="13"/>
  <c r="K263" i="13" s="1"/>
  <c r="M264" i="13"/>
  <c r="O264" i="13"/>
  <c r="Q264" i="13"/>
  <c r="Q263" i="13" s="1"/>
  <c r="V264" i="13"/>
  <c r="V263" i="13" s="1"/>
  <c r="G270" i="13"/>
  <c r="I270" i="13"/>
  <c r="K270" i="13"/>
  <c r="M270" i="13"/>
  <c r="O270" i="13"/>
  <c r="Q270" i="13"/>
  <c r="V270" i="13"/>
  <c r="G272" i="13"/>
  <c r="I272" i="13"/>
  <c r="K272" i="13"/>
  <c r="M272" i="13"/>
  <c r="O272" i="13"/>
  <c r="Q272" i="13"/>
  <c r="V272" i="13"/>
  <c r="G274" i="13"/>
  <c r="G263" i="13" s="1"/>
  <c r="I274" i="13"/>
  <c r="K274" i="13"/>
  <c r="O274" i="13"/>
  <c r="O263" i="13" s="1"/>
  <c r="Q274" i="13"/>
  <c r="V274" i="13"/>
  <c r="G276" i="13"/>
  <c r="I276" i="13"/>
  <c r="K276" i="13"/>
  <c r="M276" i="13"/>
  <c r="O276" i="13"/>
  <c r="Q276" i="13"/>
  <c r="V276" i="13"/>
  <c r="G281" i="13"/>
  <c r="I281" i="13"/>
  <c r="K281" i="13"/>
  <c r="M281" i="13"/>
  <c r="O281" i="13"/>
  <c r="Q281" i="13"/>
  <c r="V281" i="13"/>
  <c r="G283" i="13"/>
  <c r="I283" i="13"/>
  <c r="K283" i="13"/>
  <c r="M283" i="13"/>
  <c r="O283" i="13"/>
  <c r="Q283" i="13"/>
  <c r="V283" i="13"/>
  <c r="G285" i="13"/>
  <c r="O285" i="13"/>
  <c r="G286" i="13"/>
  <c r="I286" i="13"/>
  <c r="I285" i="13" s="1"/>
  <c r="K286" i="13"/>
  <c r="K285" i="13" s="1"/>
  <c r="M286" i="13"/>
  <c r="M285" i="13" s="1"/>
  <c r="O286" i="13"/>
  <c r="Q286" i="13"/>
  <c r="Q285" i="13" s="1"/>
  <c r="V286" i="13"/>
  <c r="V285" i="13" s="1"/>
  <c r="G315" i="13"/>
  <c r="G314" i="13" s="1"/>
  <c r="I315" i="13"/>
  <c r="I314" i="13" s="1"/>
  <c r="K315" i="13"/>
  <c r="M315" i="13"/>
  <c r="O315" i="13"/>
  <c r="O314" i="13" s="1"/>
  <c r="Q315" i="13"/>
  <c r="Q314" i="13" s="1"/>
  <c r="V315" i="13"/>
  <c r="G321" i="13"/>
  <c r="M321" i="13" s="1"/>
  <c r="I321" i="13"/>
  <c r="K321" i="13"/>
  <c r="O321" i="13"/>
  <c r="Q321" i="13"/>
  <c r="V321" i="13"/>
  <c r="G324" i="13"/>
  <c r="I324" i="13"/>
  <c r="K324" i="13"/>
  <c r="M324" i="13"/>
  <c r="O324" i="13"/>
  <c r="Q324" i="13"/>
  <c r="V324" i="13"/>
  <c r="G326" i="13"/>
  <c r="I326" i="13"/>
  <c r="K326" i="13"/>
  <c r="K314" i="13" s="1"/>
  <c r="M326" i="13"/>
  <c r="O326" i="13"/>
  <c r="Q326" i="13"/>
  <c r="V326" i="13"/>
  <c r="V314" i="13" s="1"/>
  <c r="G353" i="13"/>
  <c r="I353" i="13"/>
  <c r="K353" i="13"/>
  <c r="M353" i="13"/>
  <c r="O353" i="13"/>
  <c r="Q353" i="13"/>
  <c r="V353" i="13"/>
  <c r="G375" i="13"/>
  <c r="M375" i="13" s="1"/>
  <c r="I375" i="13"/>
  <c r="K375" i="13"/>
  <c r="O375" i="13"/>
  <c r="Q375" i="13"/>
  <c r="V375" i="13"/>
  <c r="G379" i="13"/>
  <c r="I379" i="13"/>
  <c r="K379" i="13"/>
  <c r="M379" i="13"/>
  <c r="O379" i="13"/>
  <c r="Q379" i="13"/>
  <c r="V379" i="13"/>
  <c r="G386" i="13"/>
  <c r="I386" i="13"/>
  <c r="K386" i="13"/>
  <c r="M386" i="13"/>
  <c r="O386" i="13"/>
  <c r="Q386" i="13"/>
  <c r="V386" i="13"/>
  <c r="G389" i="13"/>
  <c r="I389" i="13"/>
  <c r="K389" i="13"/>
  <c r="M389" i="13"/>
  <c r="O389" i="13"/>
  <c r="Q389" i="13"/>
  <c r="V389" i="13"/>
  <c r="G390" i="13"/>
  <c r="M390" i="13" s="1"/>
  <c r="I390" i="13"/>
  <c r="K390" i="13"/>
  <c r="O390" i="13"/>
  <c r="Q390" i="13"/>
  <c r="V390" i="13"/>
  <c r="I392" i="13"/>
  <c r="Q392" i="13"/>
  <c r="G393" i="13"/>
  <c r="G392" i="13" s="1"/>
  <c r="I393" i="13"/>
  <c r="K393" i="13"/>
  <c r="K392" i="13" s="1"/>
  <c r="M393" i="13"/>
  <c r="M392" i="13" s="1"/>
  <c r="O393" i="13"/>
  <c r="O392" i="13" s="1"/>
  <c r="Q393" i="13"/>
  <c r="V393" i="13"/>
  <c r="V392" i="13" s="1"/>
  <c r="G395" i="13"/>
  <c r="G394" i="13" s="1"/>
  <c r="I395" i="13"/>
  <c r="I394" i="13" s="1"/>
  <c r="K395" i="13"/>
  <c r="K394" i="13" s="1"/>
  <c r="O395" i="13"/>
  <c r="O394" i="13" s="1"/>
  <c r="Q395" i="13"/>
  <c r="Q394" i="13" s="1"/>
  <c r="V395" i="13"/>
  <c r="V394" i="13" s="1"/>
  <c r="I398" i="13"/>
  <c r="Q398" i="13"/>
  <c r="G399" i="13"/>
  <c r="G398" i="13" s="1"/>
  <c r="I399" i="13"/>
  <c r="K399" i="13"/>
  <c r="K398" i="13" s="1"/>
  <c r="M399" i="13"/>
  <c r="M398" i="13" s="1"/>
  <c r="O399" i="13"/>
  <c r="O398" i="13" s="1"/>
  <c r="Q399" i="13"/>
  <c r="V399" i="13"/>
  <c r="V398" i="13" s="1"/>
  <c r="G401" i="13"/>
  <c r="I401" i="13"/>
  <c r="K401" i="13"/>
  <c r="O401" i="13"/>
  <c r="Q401" i="13"/>
  <c r="Q400" i="13" s="1"/>
  <c r="V401" i="13"/>
  <c r="G402" i="13"/>
  <c r="I402" i="13"/>
  <c r="K402" i="13"/>
  <c r="M402" i="13"/>
  <c r="O402" i="13"/>
  <c r="Q402" i="13"/>
  <c r="V402" i="13"/>
  <c r="G403" i="13"/>
  <c r="I403" i="13"/>
  <c r="K403" i="13"/>
  <c r="M403" i="13"/>
  <c r="O403" i="13"/>
  <c r="Q403" i="13"/>
  <c r="V403" i="13"/>
  <c r="G404" i="13"/>
  <c r="M404" i="13" s="1"/>
  <c r="I404" i="13"/>
  <c r="K404" i="13"/>
  <c r="O404" i="13"/>
  <c r="Q404" i="13"/>
  <c r="V404" i="13"/>
  <c r="G405" i="13"/>
  <c r="M405" i="13" s="1"/>
  <c r="I405" i="13"/>
  <c r="K405" i="13"/>
  <c r="O405" i="13"/>
  <c r="Q405" i="13"/>
  <c r="V405" i="13"/>
  <c r="G407" i="13"/>
  <c r="I407" i="13"/>
  <c r="K407" i="13"/>
  <c r="K406" i="13" s="1"/>
  <c r="M407" i="13"/>
  <c r="O407" i="13"/>
  <c r="Q407" i="13"/>
  <c r="V407" i="13"/>
  <c r="V406" i="13" s="1"/>
  <c r="G409" i="13"/>
  <c r="G406" i="13" s="1"/>
  <c r="I409" i="13"/>
  <c r="K409" i="13"/>
  <c r="M409" i="13"/>
  <c r="O409" i="13"/>
  <c r="O406" i="13" s="1"/>
  <c r="Q409" i="13"/>
  <c r="V409" i="13"/>
  <c r="G411" i="13"/>
  <c r="M411" i="13" s="1"/>
  <c r="I411" i="13"/>
  <c r="K411" i="13"/>
  <c r="O411" i="13"/>
  <c r="Q411" i="13"/>
  <c r="V411" i="13"/>
  <c r="G413" i="13"/>
  <c r="M413" i="13" s="1"/>
  <c r="I413" i="13"/>
  <c r="I406" i="13" s="1"/>
  <c r="K413" i="13"/>
  <c r="O413" i="13"/>
  <c r="Q413" i="13"/>
  <c r="Q406" i="13" s="1"/>
  <c r="V413" i="13"/>
  <c r="G414" i="13"/>
  <c r="I414" i="13"/>
  <c r="K414" i="13"/>
  <c r="M414" i="13"/>
  <c r="O414" i="13"/>
  <c r="Q414" i="13"/>
  <c r="V414" i="13"/>
  <c r="G415" i="13"/>
  <c r="I415" i="13"/>
  <c r="K415" i="13"/>
  <c r="M415" i="13"/>
  <c r="O415" i="13"/>
  <c r="Q415" i="13"/>
  <c r="V415" i="13"/>
  <c r="G416" i="13"/>
  <c r="O416" i="13"/>
  <c r="G417" i="13"/>
  <c r="M417" i="13" s="1"/>
  <c r="M416" i="13" s="1"/>
  <c r="I417" i="13"/>
  <c r="I416" i="13" s="1"/>
  <c r="K417" i="13"/>
  <c r="K416" i="13" s="1"/>
  <c r="O417" i="13"/>
  <c r="Q417" i="13"/>
  <c r="Q416" i="13" s="1"/>
  <c r="V417" i="13"/>
  <c r="V416" i="13" s="1"/>
  <c r="G419" i="13"/>
  <c r="G418" i="13" s="1"/>
  <c r="I419" i="13"/>
  <c r="I418" i="13" s="1"/>
  <c r="K419" i="13"/>
  <c r="M419" i="13"/>
  <c r="O419" i="13"/>
  <c r="O418" i="13" s="1"/>
  <c r="Q419" i="13"/>
  <c r="Q418" i="13" s="1"/>
  <c r="V419" i="13"/>
  <c r="G433" i="13"/>
  <c r="M433" i="13" s="1"/>
  <c r="I433" i="13"/>
  <c r="K433" i="13"/>
  <c r="O433" i="13"/>
  <c r="Q433" i="13"/>
  <c r="V433" i="13"/>
  <c r="G447" i="13"/>
  <c r="I447" i="13"/>
  <c r="K447" i="13"/>
  <c r="M447" i="13"/>
  <c r="O447" i="13"/>
  <c r="Q447" i="13"/>
  <c r="V447" i="13"/>
  <c r="V418" i="13" s="1"/>
  <c r="G449" i="13"/>
  <c r="I449" i="13"/>
  <c r="K449" i="13"/>
  <c r="K418" i="13" s="1"/>
  <c r="M449" i="13"/>
  <c r="O449" i="13"/>
  <c r="Q449" i="13"/>
  <c r="V449" i="13"/>
  <c r="G453" i="13"/>
  <c r="I453" i="13"/>
  <c r="K453" i="13"/>
  <c r="M453" i="13"/>
  <c r="O453" i="13"/>
  <c r="Q453" i="13"/>
  <c r="V453" i="13"/>
  <c r="G462" i="13"/>
  <c r="I462" i="13"/>
  <c r="I461" i="13" s="1"/>
  <c r="K462" i="13"/>
  <c r="K461" i="13" s="1"/>
  <c r="M462" i="13"/>
  <c r="O462" i="13"/>
  <c r="Q462" i="13"/>
  <c r="Q461" i="13" s="1"/>
  <c r="V462" i="13"/>
  <c r="V461" i="13" s="1"/>
  <c r="G464" i="13"/>
  <c r="I464" i="13"/>
  <c r="K464" i="13"/>
  <c r="M464" i="13"/>
  <c r="O464" i="13"/>
  <c r="Q464" i="13"/>
  <c r="V464" i="13"/>
  <c r="G465" i="13"/>
  <c r="G461" i="13" s="1"/>
  <c r="I465" i="13"/>
  <c r="K465" i="13"/>
  <c r="O465" i="13"/>
  <c r="O461" i="13" s="1"/>
  <c r="Q465" i="13"/>
  <c r="V465" i="13"/>
  <c r="AE467" i="13"/>
  <c r="F39" i="1" s="1"/>
  <c r="F44" i="1" s="1"/>
  <c r="G23" i="1" s="1"/>
  <c r="AF467" i="13"/>
  <c r="G42" i="1" s="1"/>
  <c r="G1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G8" i="12" s="1"/>
  <c r="I18" i="12"/>
  <c r="K18" i="12"/>
  <c r="O18" i="12"/>
  <c r="O8" i="12" s="1"/>
  <c r="Q18" i="12"/>
  <c r="V18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8" i="12"/>
  <c r="I98" i="12"/>
  <c r="K98" i="12"/>
  <c r="M98" i="12"/>
  <c r="O98" i="12"/>
  <c r="Q98" i="12"/>
  <c r="V98" i="12"/>
  <c r="G101" i="12"/>
  <c r="I101" i="12"/>
  <c r="K101" i="12"/>
  <c r="M101" i="12"/>
  <c r="O101" i="12"/>
  <c r="Q101" i="12"/>
  <c r="V101" i="12"/>
  <c r="G108" i="12"/>
  <c r="G107" i="12" s="1"/>
  <c r="I108" i="12"/>
  <c r="I107" i="12" s="1"/>
  <c r="K108" i="12"/>
  <c r="K107" i="12" s="1"/>
  <c r="O108" i="12"/>
  <c r="O107" i="12" s="1"/>
  <c r="Q108" i="12"/>
  <c r="Q107" i="12" s="1"/>
  <c r="V108" i="12"/>
  <c r="V107" i="12" s="1"/>
  <c r="AF110" i="12"/>
  <c r="I20" i="1"/>
  <c r="I19" i="1"/>
  <c r="I18" i="1"/>
  <c r="I16" i="1"/>
  <c r="H41" i="1"/>
  <c r="I41" i="1" s="1"/>
  <c r="J28" i="1"/>
  <c r="J26" i="1"/>
  <c r="G38" i="1"/>
  <c r="F38" i="1"/>
  <c r="J23" i="1"/>
  <c r="J24" i="1"/>
  <c r="J25" i="1"/>
  <c r="J27" i="1"/>
  <c r="E24" i="1"/>
  <c r="E26" i="1"/>
  <c r="G24" i="1" l="1"/>
  <c r="G29" i="1" s="1"/>
  <c r="V400" i="13"/>
  <c r="I400" i="13"/>
  <c r="G39" i="1"/>
  <c r="G44" i="1" s="1"/>
  <c r="G25" i="1" s="1"/>
  <c r="A25" i="1" s="1"/>
  <c r="G400" i="13"/>
  <c r="F40" i="1"/>
  <c r="F42" i="1"/>
  <c r="H42" i="1" s="1"/>
  <c r="I42" i="1" s="1"/>
  <c r="O400" i="13"/>
  <c r="G40" i="1"/>
  <c r="K400" i="13"/>
  <c r="G26" i="1"/>
  <c r="A26" i="1"/>
  <c r="H39" i="1"/>
  <c r="I39" i="1" s="1"/>
  <c r="I44" i="1" s="1"/>
  <c r="J40" i="1" s="1"/>
  <c r="A23" i="1"/>
  <c r="G28" i="1"/>
  <c r="M23" i="14"/>
  <c r="M21" i="14" s="1"/>
  <c r="M17" i="14"/>
  <c r="M8" i="14" s="1"/>
  <c r="AE29" i="14"/>
  <c r="M418" i="13"/>
  <c r="M314" i="13"/>
  <c r="M225" i="13"/>
  <c r="M131" i="13"/>
  <c r="M406" i="13"/>
  <c r="M252" i="13"/>
  <c r="M144" i="13"/>
  <c r="M104" i="13"/>
  <c r="M8" i="13"/>
  <c r="M465" i="13"/>
  <c r="M461" i="13" s="1"/>
  <c r="M401" i="13"/>
  <c r="M400" i="13" s="1"/>
  <c r="M395" i="13"/>
  <c r="M394" i="13" s="1"/>
  <c r="M274" i="13"/>
  <c r="M263" i="13" s="1"/>
  <c r="G131" i="13"/>
  <c r="G104" i="13"/>
  <c r="G8" i="13"/>
  <c r="M69" i="13"/>
  <c r="M62" i="13" s="1"/>
  <c r="AE110" i="12"/>
  <c r="M108" i="12"/>
  <c r="M107" i="12" s="1"/>
  <c r="M18" i="12"/>
  <c r="M8" i="12" s="1"/>
  <c r="H44" i="1"/>
  <c r="H40" i="1" l="1"/>
  <c r="I40" i="1" s="1"/>
  <c r="I65" i="1"/>
  <c r="G467" i="13"/>
  <c r="J43" i="1"/>
  <c r="J42" i="1"/>
  <c r="J39" i="1"/>
  <c r="J44" i="1" s="1"/>
  <c r="J41" i="1"/>
  <c r="A24" i="1"/>
  <c r="A27" i="1"/>
  <c r="I17" i="1" l="1"/>
  <c r="I21" i="1" s="1"/>
  <c r="I72" i="1"/>
  <c r="G27" i="1"/>
  <c r="A29" i="1"/>
  <c r="J70" i="1" l="1"/>
  <c r="J69" i="1"/>
  <c r="J51" i="1"/>
  <c r="J63" i="1"/>
  <c r="J56" i="1"/>
  <c r="J64" i="1"/>
  <c r="J54" i="1"/>
  <c r="J53" i="1"/>
  <c r="J57" i="1"/>
  <c r="J71" i="1"/>
  <c r="J58" i="1"/>
  <c r="J66" i="1"/>
  <c r="J59" i="1"/>
  <c r="J65" i="1"/>
  <c r="J52" i="1"/>
  <c r="J60" i="1"/>
  <c r="J68" i="1"/>
  <c r="J61" i="1"/>
  <c r="J67" i="1"/>
  <c r="J55" i="1"/>
  <c r="J62" i="1"/>
  <c r="J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38DA2216-4DE4-4C03-B111-1F80A634F4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416EBB7-4453-49CE-8450-500AD1FBD39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1911777C-1A84-404F-B288-8C1A32308BD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212A4D7-909A-4DAE-A1B5-3F9D64A4F7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FDB9DB74-4EFB-499E-8525-7728DF88FD9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1F73020-E217-4E16-8001-601755BF436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<sst xmlns="http://schemas.openxmlformats.org/spreadsheetml/2006/main" count="2154" uniqueCount="680">
  <si>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</si>
  <si>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</si>
  <si>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</si>
  <si>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</si>
  <si>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</si>
  <si>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</si>
  <si>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</si>
  <si>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</si>
  <si>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</si>
  <si>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</si>
  <si>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</si>
  <si>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</si>
  <si>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</si>
  <si>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</si>
  <si>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</si>
  <si>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</si>
  <si>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</si>
  <si>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</si>
  <si>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</si>
  <si>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</si>
  <si>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</si>
  <si>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</si>
  <si>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</si>
  <si>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</si>
  <si>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</si>
  <si>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</si>
  <si>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</si>
  <si>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</si>
  <si>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</si>
  <si>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</si>
  <si>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</si>
  <si>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</si>
  <si>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</si>
  <si>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</si>
  <si>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</si>
  <si>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</si>
  <si>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</si>
  <si>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</si>
  <si>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</si>
  <si>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</si>
  <si>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</si>
  <si>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</si>
  <si>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</si>
  <si>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P007</t>
  </si>
  <si>
    <t>BD Mikulov</t>
  </si>
  <si>
    <t>Stavba</t>
  </si>
  <si>
    <t>01</t>
  </si>
  <si>
    <t>Brněnská 92/2</t>
  </si>
  <si>
    <t>Mikropiloty</t>
  </si>
  <si>
    <t>02</t>
  </si>
  <si>
    <t>Stavební práce</t>
  </si>
  <si>
    <t>03</t>
  </si>
  <si>
    <t>VRN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</si>
  <si>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</si>
  <si>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</si>
  <si>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</si>
  <si>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</si>
  <si>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</si>
  <si>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</si>
  <si>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</si>
  <si>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</si>
  <si>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</si>
  <si>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</si>
  <si>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</si>
  <si>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</si>
  <si>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</si>
  <si>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</si>
  <si>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</si>
  <si>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</si>
  <si>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</si>
  <si>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</si>
  <si>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91</t>
  </si>
  <si>
    <t>Ostatní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</si>
  <si>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</si>
  <si>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</si>
  <si>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</si>
  <si>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</si>
  <si>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</si>
  <si>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</si>
  <si>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</si>
  <si>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</si>
  <si>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N01</t>
  </si>
  <si>
    <t>Prohlídka kanalizace</t>
  </si>
  <si>
    <t>721</t>
  </si>
  <si>
    <t>Zdravotechnika - vnitřní kanalizace</t>
  </si>
  <si>
    <t>735</t>
  </si>
  <si>
    <t>Otopná tělesa</t>
  </si>
  <si>
    <t>741</t>
  </si>
  <si>
    <t>Elektroinstalace - silnoproud</t>
  </si>
  <si>
    <t>742</t>
  </si>
  <si>
    <t>Elektroinstalace - slaboproud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</si>
  <si>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</si>
  <si>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</si>
  <si>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</si>
  <si>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</si>
  <si>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</si>
  <si>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</si>
  <si>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</si>
  <si>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</si>
  <si>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</si>
  <si>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</si>
  <si>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</si>
  <si>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</si>
  <si>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</si>
  <si>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</si>
  <si>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</si>
  <si>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</si>
  <si>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</si>
  <si>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</si>
  <si>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</si>
  <si>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</si>
  <si>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</si>
  <si>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</si>
  <si>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</si>
  <si>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</si>
  <si>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</si>
  <si>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</si>
  <si>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</si>
  <si>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</si>
  <si>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</si>
  <si>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</si>
  <si>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</si>
  <si>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</si>
  <si>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</si>
  <si>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</si>
  <si>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281601111R00</t>
  </si>
  <si>
    <t>Injektování vrtu nízkotl.vzestupné tlak do 0,6 MPa</t>
  </si>
  <si>
    <t>h</t>
  </si>
  <si>
    <t>RTS 21/ I</t>
  </si>
  <si>
    <t>Práce</t>
  </si>
  <si>
    <t>POL1_1</t>
  </si>
  <si>
    <t xml:space="preserve">"zálivková část" 297*5/60 : </t>
  </si>
  <si>
    <t>VV</t>
  </si>
  <si>
    <t>24,75</t>
  </si>
  <si>
    <t>282601122R00</t>
  </si>
  <si>
    <t>Injektování vrtu vysokotl. sestupné tlak do 2 MPa</t>
  </si>
  <si>
    <t xml:space="preserve">"paty MP"  35*20/60 : </t>
  </si>
  <si>
    <t>11,666</t>
  </si>
  <si>
    <t>282602113R00</t>
  </si>
  <si>
    <t>Injektáž mikropilot/kotev s 2obturátor,do 4,5 MPa</t>
  </si>
  <si>
    <t xml:space="preserve">"paty MP"  166*10/60 : </t>
  </si>
  <si>
    <t>27,666</t>
  </si>
  <si>
    <t>224311114</t>
  </si>
  <si>
    <t>Vrty maloprofilové D do 156 mm úklon do 45° hl do 25 m hor. III a IV</t>
  </si>
  <si>
    <t>m</t>
  </si>
  <si>
    <t>Vlastní</t>
  </si>
  <si>
    <t>Indiv</t>
  </si>
  <si>
    <t>7,00</t>
  </si>
  <si>
    <t>9,00</t>
  </si>
  <si>
    <t xml:space="preserve">1 : </t>
  </si>
  <si>
    <t xml:space="preserve">2 : </t>
  </si>
  <si>
    <t xml:space="preserve">3 : </t>
  </si>
  <si>
    <t xml:space="preserve">4 : </t>
  </si>
  <si>
    <t xml:space="preserve">5 : </t>
  </si>
  <si>
    <t xml:space="preserve">6 : </t>
  </si>
  <si>
    <t xml:space="preserve">7 : </t>
  </si>
  <si>
    <t xml:space="preserve">8 : </t>
  </si>
  <si>
    <t xml:space="preserve">9 : </t>
  </si>
  <si>
    <t xml:space="preserve">10 : </t>
  </si>
  <si>
    <t xml:space="preserve">11 : </t>
  </si>
  <si>
    <t xml:space="preserve">12 : </t>
  </si>
  <si>
    <t xml:space="preserve">13 : </t>
  </si>
  <si>
    <t xml:space="preserve">14 : </t>
  </si>
  <si>
    <t xml:space="preserve">15 : </t>
  </si>
  <si>
    <t xml:space="preserve">16 : </t>
  </si>
  <si>
    <t xml:space="preserve">17 : </t>
  </si>
  <si>
    <t xml:space="preserve">18 : </t>
  </si>
  <si>
    <t xml:space="preserve">19 : </t>
  </si>
  <si>
    <t xml:space="preserve">20 : </t>
  </si>
  <si>
    <t xml:space="preserve">21 : </t>
  </si>
  <si>
    <t xml:space="preserve">22 : </t>
  </si>
  <si>
    <t xml:space="preserve">23 : </t>
  </si>
  <si>
    <t xml:space="preserve">24 : </t>
  </si>
  <si>
    <t xml:space="preserve">25 : </t>
  </si>
  <si>
    <t xml:space="preserve">26 : </t>
  </si>
  <si>
    <t xml:space="preserve">27 : </t>
  </si>
  <si>
    <t xml:space="preserve">28 : </t>
  </si>
  <si>
    <t xml:space="preserve">29 : </t>
  </si>
  <si>
    <t xml:space="preserve">30 : </t>
  </si>
  <si>
    <t xml:space="preserve">31 : </t>
  </si>
  <si>
    <t xml:space="preserve">32 : </t>
  </si>
  <si>
    <t xml:space="preserve">33 : </t>
  </si>
  <si>
    <t xml:space="preserve">34 : </t>
  </si>
  <si>
    <t xml:space="preserve">35 : </t>
  </si>
  <si>
    <t>283111111</t>
  </si>
  <si>
    <t>Zřízení trubkových mikropilot svislých část hladká průměru 76,1/10,0mm</t>
  </si>
  <si>
    <t>131</t>
  </si>
  <si>
    <t>283111121</t>
  </si>
  <si>
    <t>Zřízení trubkových mikropilot svislých část manžetová  průměru 76,1/10,0mm</t>
  </si>
  <si>
    <t xml:space="preserve">166 : </t>
  </si>
  <si>
    <t>166</t>
  </si>
  <si>
    <t>283131111</t>
  </si>
  <si>
    <t>Zřízení hlavy mikropilot namáhaných tlakem i tahem D do 80 mm</t>
  </si>
  <si>
    <t>kus</t>
  </si>
  <si>
    <t>13611238R</t>
  </si>
  <si>
    <t>Plech hladký jakost S235  15x1000x2000 mm</t>
  </si>
  <si>
    <t>t</t>
  </si>
  <si>
    <t>SPCM</t>
  </si>
  <si>
    <t>Specifikace</t>
  </si>
  <si>
    <t>POL3_0</t>
  </si>
  <si>
    <t xml:space="preserve">(35*(0,15*0,15*0,01))*7,85 : </t>
  </si>
  <si>
    <t>0,0618</t>
  </si>
  <si>
    <t>14011048</t>
  </si>
  <si>
    <t>trubka ocelová bezešvá hladká jakost 11 353 76,1x10mm</t>
  </si>
  <si>
    <t xml:space="preserve">297*1,1 : </t>
  </si>
  <si>
    <t>326,7</t>
  </si>
  <si>
    <t>58522150R</t>
  </si>
  <si>
    <t>Cement struskoportlandský CEM II/B - S 32,5 R   VL</t>
  </si>
  <si>
    <t xml:space="preserve">297*0,0153 : </t>
  </si>
  <si>
    <t xml:space="preserve">(166/0,5)*0,035 : </t>
  </si>
  <si>
    <t xml:space="preserve">35*0,06 : </t>
  </si>
  <si>
    <t xml:space="preserve">18,264*1,25 : </t>
  </si>
  <si>
    <t>45,66</t>
  </si>
  <si>
    <t>998004011R00</t>
  </si>
  <si>
    <t>Přesun hmot injektování, kotev, mikropilot</t>
  </si>
  <si>
    <t>Přesun hmot</t>
  </si>
  <si>
    <t>POL7_</t>
  </si>
  <si>
    <t>SUM</t>
  </si>
  <si>
    <t>Poznámky uchazeče k zadání</t>
  </si>
  <si>
    <t>POPUZIV</t>
  </si>
  <si>
    <t>END</t>
  </si>
  <si>
    <t>113106121R00</t>
  </si>
  <si>
    <t>Rozebrání dlažeb z betonových dlaždic na sucho</t>
  </si>
  <si>
    <t>m2</t>
  </si>
  <si>
    <t>boční část - chodník : 1,1*(16+6,2+5,1)</t>
  </si>
  <si>
    <t>dvůr 1.08 : 28,96</t>
  </si>
  <si>
    <t>113106211R00</t>
  </si>
  <si>
    <t>Rozebrání dlažeb z velkých kostek v kam. těženém</t>
  </si>
  <si>
    <t>POL1_</t>
  </si>
  <si>
    <t>přední část : 1*15,5</t>
  </si>
  <si>
    <t>113107320R00</t>
  </si>
  <si>
    <t>Odstranění podkladu pl. 50 m2,kam.těžené tl.20 cm</t>
  </si>
  <si>
    <t>boční část - chodník : 1*(16+6,2+5,1)</t>
  </si>
  <si>
    <t>119001412R00</t>
  </si>
  <si>
    <t>Dočasné zajištění beton.a plast.potrubí DN 200-500</t>
  </si>
  <si>
    <t xml:space="preserve">15,0 : </t>
  </si>
  <si>
    <t>15</t>
  </si>
  <si>
    <t>120901121R00</t>
  </si>
  <si>
    <t>Bourání konstrukcí z prostého betonu v odkopávkách</t>
  </si>
  <si>
    <t>m3</t>
  </si>
  <si>
    <t xml:space="preserve">nutný beton pro odstranění pod chodníky : </t>
  </si>
  <si>
    <t>přední část : 15*0,5*0,2</t>
  </si>
  <si>
    <t>chodník : 30*0,5*0,2</t>
  </si>
  <si>
    <t>132201401R00</t>
  </si>
  <si>
    <t>Hloubený výkop pod základy v hor.3</t>
  </si>
  <si>
    <t>výkop pod základy : 29*(1*0,5*0,4)*1,15</t>
  </si>
  <si>
    <t>6*(0,6*0,5*0,4)*1,15</t>
  </si>
  <si>
    <t>139601102R00</t>
  </si>
  <si>
    <t>Ruční výkop jam, rýh a šachet v hornině tř. 3</t>
  </si>
  <si>
    <t>Mikropiloty : 35*(1,5*1,2*1,5)*1,15</t>
  </si>
  <si>
    <t>139711101R00</t>
  </si>
  <si>
    <t>Vykopávka v uzavřených prostorách v hor.1-4</t>
  </si>
  <si>
    <t>Sklep : 24,3*0,3</t>
  </si>
  <si>
    <t>162601102R00</t>
  </si>
  <si>
    <t>Vodorovné přemístění výkopku z hor.1-4 do 5000 m</t>
  </si>
  <si>
    <t>Odkaz na mn. položky pořadí 8 : 7,29000</t>
  </si>
  <si>
    <t>Odkaz na mn. položky pořadí 6 : 7,49800</t>
  </si>
  <si>
    <t>částečný odvoz zeminy z výkopů ( náhrada HKD 0/32) : 30</t>
  </si>
  <si>
    <t>162201203R00</t>
  </si>
  <si>
    <t>Vodorovné přemíst.výkopku, kolečko hor.1-4, do 10m</t>
  </si>
  <si>
    <t xml:space="preserve">na kontejner či mezideponii : </t>
  </si>
  <si>
    <t>Odkaz na mn. položky pořadí 7 : 108,67500</t>
  </si>
  <si>
    <t>162201210R00</t>
  </si>
  <si>
    <t>Příplatek za dalš.10 m, kolečko, výkop. z hor.1- 4</t>
  </si>
  <si>
    <t>Odkaz na mn. položky pořadí 10 : 123,46300</t>
  </si>
  <si>
    <t>167101101R00</t>
  </si>
  <si>
    <t>Nakládání výkopku z hor.1-4 v množství do 100 m3</t>
  </si>
  <si>
    <t>Odkaz na mn. položky pořadí 11 : 123,46300</t>
  </si>
  <si>
    <t>174101102R00</t>
  </si>
  <si>
    <t>Zásyp ruční se zhutněním</t>
  </si>
  <si>
    <t>Zásyp po provedení mikropilot : 35*(1,5*1,2*1,5)*1,15</t>
  </si>
  <si>
    <t xml:space="preserve">vč. HKD 30m3 : </t>
  </si>
  <si>
    <t>182001132R00</t>
  </si>
  <si>
    <t>Plošná úprava terénu, nerovnosti do 20 cm svah 1:2</t>
  </si>
  <si>
    <t>182301123R00</t>
  </si>
  <si>
    <t>Rozprostření ornice, svah, tl. 15-20 cm, do 500 m2</t>
  </si>
  <si>
    <t>úprava okolního terénu : 100</t>
  </si>
  <si>
    <t>199000002R00</t>
  </si>
  <si>
    <t>Poplatek za skládku horniny 1- 4</t>
  </si>
  <si>
    <t>Odkaz na mn. položky pořadí 9 : 44,78800</t>
  </si>
  <si>
    <t>215901101R00</t>
  </si>
  <si>
    <t>Zhutnění podloží z hornin nesoudržných do 92% PS</t>
  </si>
  <si>
    <t>u mikropilot zásypy : 2*35*(1,5*1,5)*1,15</t>
  </si>
  <si>
    <t>podlaha sklep : 28</t>
  </si>
  <si>
    <t>180400011RA0</t>
  </si>
  <si>
    <t>Založení trávníku lučního ve svahu s dodáním osiva</t>
  </si>
  <si>
    <t>Součtová</t>
  </si>
  <si>
    <t>Agregovaná položka</t>
  </si>
  <si>
    <t>POL2_</t>
  </si>
  <si>
    <t>Včetně prvního pokosení, naložení odpadu a odvezení do 20 km, se složením.</t>
  </si>
  <si>
    <t>POP</t>
  </si>
  <si>
    <t>10364200R</t>
  </si>
  <si>
    <t>Ornice pro pozemkové úpravy</t>
  </si>
  <si>
    <t>100*0,2</t>
  </si>
  <si>
    <t>583317004R</t>
  </si>
  <si>
    <t>Kamenivo těžené frakce  0/32</t>
  </si>
  <si>
    <t>POL3_</t>
  </si>
  <si>
    <t>Zásyp rýh/jam HKD 30m3 : 30*1,8</t>
  </si>
  <si>
    <t>274313511R00</t>
  </si>
  <si>
    <t xml:space="preserve">Beton základových pasů prostý C 12/15 </t>
  </si>
  <si>
    <t>posílení základů/ŽB převázka : 29*(1*0,1*0,5)*1,15</t>
  </si>
  <si>
    <t>6*(0,5*0,1*0,5)*1,15</t>
  </si>
  <si>
    <t>274321321R00</t>
  </si>
  <si>
    <t>Železobeton základových pasů C 20/25 XC2</t>
  </si>
  <si>
    <t>posílení základů/ŽB převázka : 29*(1*0,4*0,5)*1,15</t>
  </si>
  <si>
    <t>6*(0,5*0,4*0,5)*1,15</t>
  </si>
  <si>
    <t>274351215RT1</t>
  </si>
  <si>
    <t>Bednění stěn základových pasů - zřízení bednicí materiál prkna</t>
  </si>
  <si>
    <t>posílení základů : 29*(1,2*0,6)*1,1</t>
  </si>
  <si>
    <t>6*(0,7*0,6)*1,1</t>
  </si>
  <si>
    <t>274351216R00</t>
  </si>
  <si>
    <t>Bednění stěn základových pasů - odstranění</t>
  </si>
  <si>
    <t>Včetně očištění, vytřídění a uložení bednicího materiálu.</t>
  </si>
  <si>
    <t>Odkaz na mn. položky pořadí 23 : 25,74000</t>
  </si>
  <si>
    <t>274361821R00</t>
  </si>
  <si>
    <t>Výztuž základ. pasů z betonářské oceli 10505 (R)</t>
  </si>
  <si>
    <t>dle PD - viz tabulka : 1,12198</t>
  </si>
  <si>
    <t>274361921RT4</t>
  </si>
  <si>
    <t>Výztuž základových pasů ze svařovaných sítí průměr drátu  6,0, oka 100/100 mm KH30</t>
  </si>
  <si>
    <t>dle PD - viz tabulka : 0,184926</t>
  </si>
  <si>
    <t>281606213R00</t>
  </si>
  <si>
    <t>Nízkotlaká injektáž cihelného zdiva tl. do 80 cm</t>
  </si>
  <si>
    <t>Vyvrtání otvorů (16 ks/m zdi), vyčištění vrtu od hrubých nečistot, osazení pakrů,nízkotlaká injektáž. Aplikce injektážním zařízením.</t>
  </si>
  <si>
    <t xml:space="preserve">postup dle TZ : </t>
  </si>
  <si>
    <t>m.č. 1.05 : 4,8+4,4+4,6</t>
  </si>
  <si>
    <t>2163411100RX1</t>
  </si>
  <si>
    <t>Beton stříkaný stěn,C20/25, XC1 tl. 5-30 cm</t>
  </si>
  <si>
    <t>betonáž kapsy be zdivu : 29*(1,35*1)*1,05+6*(1,35*0,5)*1,05</t>
  </si>
  <si>
    <t>274 R1</t>
  </si>
  <si>
    <t>Doprava bet.směsi, čekací doba</t>
  </si>
  <si>
    <t>Odkaz na mn. položky pořadí 22 : 7,36000</t>
  </si>
  <si>
    <t>45,36*0,2</t>
  </si>
  <si>
    <t>274 R2</t>
  </si>
  <si>
    <t>Čerpadlo mobilní</t>
  </si>
  <si>
    <t>Odkaz na mn. položky pořadí 29 : 16,43200</t>
  </si>
  <si>
    <t>380932217R00X</t>
  </si>
  <si>
    <t>Výztuž D 20, vlepená do betonu vč. vyvrtání a vyčtění otvoru</t>
  </si>
  <si>
    <t>R20 : 35*4*0,6</t>
  </si>
  <si>
    <t>380932217R00x1</t>
  </si>
  <si>
    <t>Výztuž D 16, vlepená do betonu vč. vyvrtání a vyčtění otvoru</t>
  </si>
  <si>
    <t>R16 : 35*8*0,4*1,1</t>
  </si>
  <si>
    <t>985675119</t>
  </si>
  <si>
    <t>Příplatek k bednění věnců za práce ve stísněném prostoru při zřízení</t>
  </si>
  <si>
    <t>985675129</t>
  </si>
  <si>
    <t>Příplatek k bednění věnců za práce ve stísněném prostoru při odstranění</t>
  </si>
  <si>
    <t>Odkaz na mn. položky pořadí 33 : 25,74000</t>
  </si>
  <si>
    <t>985676119</t>
  </si>
  <si>
    <t>Příplatek k výztuži ztužujících věnců za práce ve stísněném prostoru</t>
  </si>
  <si>
    <t>Odkaz na mn. položky pořadí 26 : 0,18493</t>
  </si>
  <si>
    <t>Odkaz na mn. položky pořadí 25 : 1,12198</t>
  </si>
  <si>
    <t>424R</t>
  </si>
  <si>
    <t>kotevní prvky spojovací</t>
  </si>
  <si>
    <t>soubor</t>
  </si>
  <si>
    <t>Kalkul</t>
  </si>
  <si>
    <t>60596002R</t>
  </si>
  <si>
    <t>Řezivo - hranoly</t>
  </si>
  <si>
    <t>vzepření bednění : 1</t>
  </si>
  <si>
    <t>380941112R00</t>
  </si>
  <si>
    <t>Výztuž helikální 1 x D 6 mm, drážka, cihel. zdivo</t>
  </si>
  <si>
    <t>Včetně pomocného pracovního lešení o výšce podlahy do 1900 mm a pro zatížení do 1,5 kPa.</t>
  </si>
  <si>
    <t>sešití sanačních trhlin : 126/0,25*1,0</t>
  </si>
  <si>
    <t>sešití sanačních trhlin - venkovní část : 118/0,25*1,0</t>
  </si>
  <si>
    <t>380941113R00</t>
  </si>
  <si>
    <t>Výztuž helikální 1 x D 8 mm, drážka, cihel. zdivu</t>
  </si>
  <si>
    <t>V položce jsou zakalkulovány náklady:</t>
  </si>
  <si>
    <t>- frézování drážek v cihelném zdivu</t>
  </si>
  <si>
    <t>- zbavení drážky hrubších nečistot a prachových částí</t>
  </si>
  <si>
    <t>- vypláchnutí drážky vodou</t>
  </si>
  <si>
    <t>- vlepení výztuže vč. materiálu</t>
  </si>
  <si>
    <t>trhliny k sanaci - venkovní (výkres pohledů) : 350</t>
  </si>
  <si>
    <t>trhliny k sanaci do vlepené do vnitřních stěn (dle výkresu pohledů) : 110</t>
  </si>
  <si>
    <t>629 R1</t>
  </si>
  <si>
    <t>Zapravení omítky trhlin před výmalbou</t>
  </si>
  <si>
    <t>"k sanaci" : 9+94+33+118</t>
  </si>
  <si>
    <t>"zednické zapravení" : 10+8+37</t>
  </si>
  <si>
    <t>985 R1</t>
  </si>
  <si>
    <t>Vyplnění trhlin sanační tlakovou maltou</t>
  </si>
  <si>
    <t>985 R2</t>
  </si>
  <si>
    <t>Injektáž trhlin cementovým gelem</t>
  </si>
  <si>
    <t>985141111</t>
  </si>
  <si>
    <t>Vyčištění trhlin a dutin ve zdivu š do 30 mm hl do 150 mm vč. vyklínování</t>
  </si>
  <si>
    <t>985422311</t>
  </si>
  <si>
    <t>Injektáž pakrů trhlin po 150mm - cem. gelem vč. včetně vrtů pr. 8-14mm</t>
  </si>
  <si>
    <t>pakry - injektáž opravy ,,trhliny k sanaci" : 7*0,15*(9+94+33+118)</t>
  </si>
  <si>
    <t>564952111R00</t>
  </si>
  <si>
    <t>Podklad z mechanicky zpevněného kameniva tl. 15 cm</t>
  </si>
  <si>
    <t>Odkaz na mn. položky pořadí 46 : 15,50000</t>
  </si>
  <si>
    <t>591111111R00</t>
  </si>
  <si>
    <t>Kladení dlažby velké kostky,lože z kamen.tl. 5 cm</t>
  </si>
  <si>
    <t>596291111R00</t>
  </si>
  <si>
    <t>Řezání dlažby betonové</t>
  </si>
  <si>
    <t>596811111R00</t>
  </si>
  <si>
    <t>Kladení dlaždic kom.pro pěší, lože z kameniva těž. vč. vyplnění spár a hutnění, bez dodávky dlažby</t>
  </si>
  <si>
    <t>592453320R</t>
  </si>
  <si>
    <t>Dlaždice betonová 30x30x4 cm hladká standard šedá</t>
  </si>
  <si>
    <t xml:space="preserve">náhrada opětovně nepoužitelných dlaždic : </t>
  </si>
  <si>
    <t>boční část - chodník : 1,1*(16+6,2+5,1)*0,2</t>
  </si>
  <si>
    <t>dvůr 1.08 : 28,96*0,2</t>
  </si>
  <si>
    <t>216904112R00</t>
  </si>
  <si>
    <t>Očištění tlakovou vodou zdiva stěn a rubu kleneb</t>
  </si>
  <si>
    <t>sklep : 74</t>
  </si>
  <si>
    <t>216904391R00</t>
  </si>
  <si>
    <t>Příplatek za ruční dočištění ocelovými kartáči</t>
  </si>
  <si>
    <t>Odkaz na mn. položky pořadí 50 : 74,00000</t>
  </si>
  <si>
    <t>317231626R00</t>
  </si>
  <si>
    <t>Zdivo klenbových pásů z CP P25 na MC 10</t>
  </si>
  <si>
    <t>lokální dozvídky : 1</t>
  </si>
  <si>
    <t>611421431R00</t>
  </si>
  <si>
    <t>Oprava váp.omítek stropů do 50% plochy - štukových</t>
  </si>
  <si>
    <t xml:space="preserve">1NP : </t>
  </si>
  <si>
    <t>1.01 : 66,38</t>
  </si>
  <si>
    <t>1.02 : 30</t>
  </si>
  <si>
    <t>1.03 : 4,76</t>
  </si>
  <si>
    <t>1.04 : 3,57</t>
  </si>
  <si>
    <t>1.05 : 21,21</t>
  </si>
  <si>
    <t>1.06 : 1,98</t>
  </si>
  <si>
    <t>1.07 : 1,52</t>
  </si>
  <si>
    <t>1.08 : 28,96</t>
  </si>
  <si>
    <t>1.09 : 6,31</t>
  </si>
  <si>
    <t>1.10 : 10,9</t>
  </si>
  <si>
    <t xml:space="preserve">2NP : </t>
  </si>
  <si>
    <t>2.01 : 2,72</t>
  </si>
  <si>
    <t>2.02 : 1,94</t>
  </si>
  <si>
    <t>2.03 : 12,62</t>
  </si>
  <si>
    <t>2.04 : 18,08</t>
  </si>
  <si>
    <t>2.05 : 20,46</t>
  </si>
  <si>
    <t>2.06 : 4,03</t>
  </si>
  <si>
    <t>2.07 : 3,32</t>
  </si>
  <si>
    <t>2.08 : 4,16</t>
  </si>
  <si>
    <t>2.09 : 13,65</t>
  </si>
  <si>
    <t>2.10 : 27,25</t>
  </si>
  <si>
    <t>2.11 : 4,84</t>
  </si>
  <si>
    <t>2.12 : 16,84</t>
  </si>
  <si>
    <t>2.13 : 6,69</t>
  </si>
  <si>
    <t>2.14 : 8,21</t>
  </si>
  <si>
    <t>611452111R00</t>
  </si>
  <si>
    <t>Omítka vnitřní kleneb, MC, hrubá zatřená</t>
  </si>
  <si>
    <t>612434133RT2</t>
  </si>
  <si>
    <t>1.05 - do v. 1,6m - dle TZ : 1,6*(4,8+4,8+4,4+4,4)-(1,2*1,6+1,3*1,6+1*1,6)</t>
  </si>
  <si>
    <t>Koeficient : 0,05</t>
  </si>
  <si>
    <t>900      R01</t>
  </si>
  <si>
    <t>711212311R00</t>
  </si>
  <si>
    <t xml:space="preserve">Penetrace savých podkladů </t>
  </si>
  <si>
    <t>Odkaz na mn. položky pořadí 60 : 799,37025</t>
  </si>
  <si>
    <t>Odkaz na mn. položky pořadí 64 : 376,97125</t>
  </si>
  <si>
    <t>Odkaz na mn. položky pořadí 54 : 74,00000</t>
  </si>
  <si>
    <t>Odkaz na mn. položky pořadí 53 : 320,40000</t>
  </si>
  <si>
    <t>61000R1</t>
  </si>
  <si>
    <t>Vyškrábání spár do hl.40 mm</t>
  </si>
  <si>
    <t>1.05 : 1,6*(4,8+4,8+4,4+4,4)-(1,2*1,6+1,3*1,6+1*1,6)</t>
  </si>
  <si>
    <t>612121101</t>
  </si>
  <si>
    <t>Zatření spár a omítek cementovou maltou viz TZ</t>
  </si>
  <si>
    <t>612421431R00x</t>
  </si>
  <si>
    <t>Oprava vápen.omítek stěn do 50 % pl. - štukových vč. výztužné tkaniny</t>
  </si>
  <si>
    <t>1.01 : 2,6*(5,1+0,5+2,6+4,2+1,4+2,3+5,6+3+0,5+5,8+3,6+1,4+0,6+2+0,5+2,6+1,8+0,8+1,2)-(2*1+2,5*1,5+0,6*0,6)</t>
  </si>
  <si>
    <t>1.02 : 2,6*(7,1+4,2+3,6+5,1)-(1,3*1,2)</t>
  </si>
  <si>
    <t>1.03 : 2,6*(3,3+3,3+1,8+0,5)-(1*2)</t>
  </si>
  <si>
    <t>1.04 : 2,6*(5+5)</t>
  </si>
  <si>
    <t>1.05 : 2,6*(4,8+4,8+4,2+4,2)-(1,2*2+1,3*2,2)</t>
  </si>
  <si>
    <t>1.06 : 0,6*(2,4*2+0,9*2+0,6*2)-(0,8*2)</t>
  </si>
  <si>
    <t>2.01 : 3,1*(2,+1,2+0,9+1,2+2,4+8*2)-(0,9*2)</t>
  </si>
  <si>
    <t>2.02 : 3,1*(3,1*2+1,2*2)-(3*0,6*2)</t>
  </si>
  <si>
    <t>2.03 : 3,1*(4,35*2+2,9*2)-(1,2*0,9+0,9*2)</t>
  </si>
  <si>
    <t>2.04 : 3,1*(3,8*2+4,6*2+0,5*2)-(1,2*1,75+2*2*1)</t>
  </si>
  <si>
    <t>2.05 : 3,1*(4*2+5,1*2)-(0,9*2+2*1,1*1,7)</t>
  </si>
  <si>
    <t>2.07 : 3,1*(4,5*2+1,8*2+3*2)</t>
  </si>
  <si>
    <t>2.09 : 3,1*(5*2+2,6*2)</t>
  </si>
  <si>
    <t>2.10 : 3,1*(5,6+4,8+5,4+5,1)</t>
  </si>
  <si>
    <t>2.11 : 3,1*(5,2+5+3,4+3,3)</t>
  </si>
  <si>
    <t>2.12 : 3,1*(2,15+2,3+2)</t>
  </si>
  <si>
    <t>2.13 : 1,1*(3*4)</t>
  </si>
  <si>
    <t>3NP : 15</t>
  </si>
  <si>
    <t>612451082R00X1</t>
  </si>
  <si>
    <t>Zatření spár vnitřního zdiva z cihel nebo kamene vápennou hydraulickou maltou MVh 5.0 - dle TZ</t>
  </si>
  <si>
    <t>349235861R00</t>
  </si>
  <si>
    <t>Doplnění plošných fasádních prvků vylož. do 15 cm</t>
  </si>
  <si>
    <t>622392913RT3</t>
  </si>
  <si>
    <t>Šambrána z EPS tl. do 30 mm, výzt.stěrka, omítka šířky 150 mm</t>
  </si>
  <si>
    <t>Vyrobená na stavbě z polystyrénových přířezů.</t>
  </si>
  <si>
    <t>šambrány kolem oken : 7*4,5</t>
  </si>
  <si>
    <t>622421144R00</t>
  </si>
  <si>
    <t>Omítka vnější stěn, MVC, štuková, složitost 3</t>
  </si>
  <si>
    <t>JZ : 120</t>
  </si>
  <si>
    <t>JV : 115</t>
  </si>
  <si>
    <t>SV : 85</t>
  </si>
  <si>
    <t>SZ : 85</t>
  </si>
  <si>
    <t>ostění : 0,25*(1,8*2+0,93+1,8*2+0,85+0,6+2*2+1,2+1,35+2,25*2+0,6+0,6*2+1,3+1,2*2+(1,2+1,5*2)*10+2*0,9+4*1,2)</t>
  </si>
  <si>
    <t>0,5*(2+2*2,1+1,5+2*2+2,05+2,1*2)</t>
  </si>
  <si>
    <t>Koeficient vč. renovace soklu: 0,1</t>
  </si>
  <si>
    <t xml:space="preserve">odpočet sanačná omítky v 1.6m : </t>
  </si>
  <si>
    <t>Odkaz na mn. položky pořadí 67 : 98,95200*-1</t>
  </si>
  <si>
    <t>622471318RS7</t>
  </si>
  <si>
    <t>Penetrace + 2 x krycí nátěr.</t>
  </si>
  <si>
    <t>622904112R00</t>
  </si>
  <si>
    <t>Očištění fasád tlakovou vodou složitost 1 - 2</t>
  </si>
  <si>
    <t>Odkaz na mn. položky pořadí 88 : 432,65750</t>
  </si>
  <si>
    <t>622421010R1</t>
  </si>
  <si>
    <t>Omítkový sanač.syst.,vnější,3vrst.</t>
  </si>
  <si>
    <t>1,6*(15,1+15,6+11,2+9,5+7,5)</t>
  </si>
  <si>
    <t>622471318RS7R1</t>
  </si>
  <si>
    <t>Nátěr nebo nástřik stěn vnějších, složitost 3 - 4 hmota silikátova dle specifikace PD</t>
  </si>
  <si>
    <t xml:space="preserve">Nátěr vnější na sanační omítky : </t>
  </si>
  <si>
    <t>Odkaz na mn. položky pořadí 67 : 98,95200</t>
  </si>
  <si>
    <t>564831111R00</t>
  </si>
  <si>
    <t>Podklad ze štěrkodrti po zhutnění tloušťky 10 cm</t>
  </si>
  <si>
    <t>Odkaz na mn. položky pořadí 71 : 27,94500</t>
  </si>
  <si>
    <t>627452311R00</t>
  </si>
  <si>
    <t>Spárování dlažeb z cihel 290 mm, naplocho</t>
  </si>
  <si>
    <t>Sklep 0.02 : 24,3*1,15</t>
  </si>
  <si>
    <t>632244911R00</t>
  </si>
  <si>
    <t>Dlažba z cihel dl. 290 mm, do štěrkopísku naplocho</t>
  </si>
  <si>
    <t>632244900R1</t>
  </si>
  <si>
    <t>Dlažba z cihel dl. 290 mm, do štěrkopísku naplocho , příplatek za hydraul. vápno</t>
  </si>
  <si>
    <t>938909331</t>
  </si>
  <si>
    <t>Čištění vozovek metením ručně podkladu nebo krytu betonového nebo živičného - v průběhu stavby pro 120 dní</t>
  </si>
  <si>
    <t>941941032R00</t>
  </si>
  <si>
    <t>Montáž lešení leh.řad.s podlahami,š.do 1 m, H 30 m</t>
  </si>
  <si>
    <t>Včetně kotvení lešení.</t>
  </si>
  <si>
    <t>941941191R00</t>
  </si>
  <si>
    <t>Příplatek za každý měsíc použití lešení k pol.1031</t>
  </si>
  <si>
    <t>Odkaz na mn. položky pořadí 74 : 405,00000*4</t>
  </si>
  <si>
    <t>941941832R00</t>
  </si>
  <si>
    <t>Demontáž lešení leh.řad.s podlahami,š.1 m, H 30 m</t>
  </si>
  <si>
    <t>Odkaz na mn. položky pořadí 74 : 405,00000</t>
  </si>
  <si>
    <t>941955002R00</t>
  </si>
  <si>
    <t>Lešení lehké pomocné, výška podlahy do 1,9 m</t>
  </si>
  <si>
    <t>komplet : 160</t>
  </si>
  <si>
    <t>944944011R00</t>
  </si>
  <si>
    <t>Montáž ochranné sítě z umělých vláken</t>
  </si>
  <si>
    <t>944944031R00</t>
  </si>
  <si>
    <t>Příplatek za každý měsíc použití sítí k pol. 4011</t>
  </si>
  <si>
    <t>Odkaz na mn. položky pořadí 78 : 405,00000*4</t>
  </si>
  <si>
    <t>944944081R00</t>
  </si>
  <si>
    <t>Demontáž ochranné sítě z umělých vláken</t>
  </si>
  <si>
    <t>Odkaz na mn. položky pořadí 78 : 405,00000</t>
  </si>
  <si>
    <t>952901111R00</t>
  </si>
  <si>
    <t>Vyčištění budov o výšce podlaží do 4 m (průběžný a konečný úklid)</t>
  </si>
  <si>
    <t>venkovní plochy : 100</t>
  </si>
  <si>
    <t>289902211R00</t>
  </si>
  <si>
    <t>Otlučení nebo odsekání omítek kleneb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</si>
  <si>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</si>
  <si>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</si>
  <si>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</si>
  <si>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</si>
  <si>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961043111R00</t>
  </si>
  <si>
    <t>Bourání základů z betonu proloženého kamenem</t>
  </si>
  <si>
    <t>kapsy pro provedení mikropilot/ŽB : 29*(1*0,5*1,4/2)</t>
  </si>
  <si>
    <t>6*(0,5*0,5*1,4/2)</t>
  </si>
  <si>
    <t>965042141R00</t>
  </si>
  <si>
    <t>Bourání mazanin betonových tl. 10 cm, nad 4 m2</t>
  </si>
  <si>
    <t>10*1,2*0,8*0,1</t>
  </si>
  <si>
    <t>978011161R00</t>
  </si>
  <si>
    <t>Otlučení omítek vnitřních vápenných stropů do 50 %</t>
  </si>
  <si>
    <t>978013161R00</t>
  </si>
  <si>
    <t>Otlučení omítek vnitřních stěn v rozsahu do 50 %</t>
  </si>
  <si>
    <t>1.05 : 1,0*(4,8+4,8+4,4+4,4)-(1,2*0,4+1,3*0,4+1*0,6)</t>
  </si>
  <si>
    <t>1.06 obklad : 0,6*(2,4*2+0,9*2+0,6*2)-(0,8*2)</t>
  </si>
  <si>
    <t>2.13 obklad : 1,1*(3*4)</t>
  </si>
  <si>
    <t>Koeficient : 0,06</t>
  </si>
  <si>
    <t>978013191R00</t>
  </si>
  <si>
    <t>Otlučení omítek vnitřních stěn v rozsahu do 100 %</t>
  </si>
  <si>
    <t>Koeficient : 0,07</t>
  </si>
  <si>
    <t>978015291R00</t>
  </si>
  <si>
    <t>Otlučení omítek vnějších MVC v složit.1-4 do 100 %</t>
  </si>
  <si>
    <t>979054441R00</t>
  </si>
  <si>
    <t>Očištění vybour. dlaždic s výplní kamen. těženým</t>
  </si>
  <si>
    <t>Odkaz na mn. položky pořadí 2 : 15,50000</t>
  </si>
  <si>
    <t>Odkaz na mn. položky pořadí 1 : 58,99000</t>
  </si>
  <si>
    <t>979011321R00</t>
  </si>
  <si>
    <t>Montáž a demontáž shozu za 2.NP</t>
  </si>
  <si>
    <t>979011331R00</t>
  </si>
  <si>
    <t>Pronájem shozu  (za metr)</t>
  </si>
  <si>
    <t>den</t>
  </si>
  <si>
    <t>30*10</t>
  </si>
  <si>
    <t>999281108R00</t>
  </si>
  <si>
    <t>Přesun hmot pro opravy a údržbu do výšky 12 m</t>
  </si>
  <si>
    <t>01 R1</t>
  </si>
  <si>
    <t/>
  </si>
  <si>
    <t>721 R</t>
  </si>
  <si>
    <t>Revize kan.šachty s výměnou potrubí a zaústění žlabu rigolu</t>
  </si>
  <si>
    <t>POL1_7</t>
  </si>
  <si>
    <t>735119140R00</t>
  </si>
  <si>
    <t>Montáž těles otopných</t>
  </si>
  <si>
    <t>kpl</t>
  </si>
  <si>
    <t>735111810R00</t>
  </si>
  <si>
    <t>Demontáž těles otopných</t>
  </si>
  <si>
    <t>ks</t>
  </si>
  <si>
    <t>904      R02</t>
  </si>
  <si>
    <t>Hzs-zkousky v ramci montaz.praci Topná zkouška</t>
  </si>
  <si>
    <t>RTS 20/ II</t>
  </si>
  <si>
    <t>73511100R</t>
  </si>
  <si>
    <t xml:space="preserve">Zaslepení  a napojení přívodních trubek, </t>
  </si>
  <si>
    <t>998735202R00</t>
  </si>
  <si>
    <t>Přesun hmot pro otopná tělesa, výšky do 12 m</t>
  </si>
  <si>
    <t>72721400R1</t>
  </si>
  <si>
    <t xml:space="preserve">Demontáž a zpětná montáž vypínačů </t>
  </si>
  <si>
    <t>Včetně montáže a dodávky montážních desek nebo zásuvek, bez zednických výpomocí.</t>
  </si>
  <si>
    <t>72721400R2</t>
  </si>
  <si>
    <t xml:space="preserve">Demontáž a zpětná montáž světel </t>
  </si>
  <si>
    <t>72721400R3</t>
  </si>
  <si>
    <t>Demontáž a zpětná montáž zásuvek</t>
  </si>
  <si>
    <t>741 R1</t>
  </si>
  <si>
    <t>Manipulace s vodiči hromosvodu, ochrana</t>
  </si>
  <si>
    <t>741 R2</t>
  </si>
  <si>
    <t>Kontrola stavu hromosvodu</t>
  </si>
  <si>
    <t>741 R3</t>
  </si>
  <si>
    <t>Měření zemního odporu se zprávou</t>
  </si>
  <si>
    <t>742 R</t>
  </si>
  <si>
    <t>Průchodka a vedení CETIN a revize po provedení</t>
  </si>
  <si>
    <t>784402801R00</t>
  </si>
  <si>
    <t>Odstranění malby oškrábáním v místnosti H do 3,8 m</t>
  </si>
  <si>
    <t>3NP stěny : 200</t>
  </si>
  <si>
    <t xml:space="preserve">3NP stropy/podhledy : </t>
  </si>
  <si>
    <t>3.01 : 10,95</t>
  </si>
  <si>
    <t>3.02 : 19,28</t>
  </si>
  <si>
    <t>3.03 : 27,16</t>
  </si>
  <si>
    <t>3.04 : 3,67</t>
  </si>
  <si>
    <t>3.05 : 8,15</t>
  </si>
  <si>
    <t>3.06 : 9,41</t>
  </si>
  <si>
    <t>3.07 : 7,2</t>
  </si>
  <si>
    <t>3.08 : 1,59</t>
  </si>
  <si>
    <t>3.09 : 19,61</t>
  </si>
  <si>
    <t>3.10 : 14,99</t>
  </si>
  <si>
    <t>Koeficient : 0,02</t>
  </si>
  <si>
    <t>784403801R00</t>
  </si>
  <si>
    <t>Odstranění maleb omytím v místnosti H do 3,8 m</t>
  </si>
  <si>
    <t>3NP : 200</t>
  </si>
  <si>
    <t xml:space="preserve">3NP stropy : </t>
  </si>
  <si>
    <t>784011222RT2</t>
  </si>
  <si>
    <t>Zakrytí podlah včetně papírové lepenky</t>
  </si>
  <si>
    <t>Odkaz na mn. položky pořadí 108 : 328,45020</t>
  </si>
  <si>
    <t>620401161R00X1</t>
  </si>
  <si>
    <t>784211101</t>
  </si>
  <si>
    <t>Dvojnásobné bílé malby ze směsí za mokra výborně otěruvzdorných v místnostech výšky do 3,80 m</t>
  </si>
  <si>
    <t xml:space="preserve">Stropy: komplet : </t>
  </si>
  <si>
    <t>Odkaz na mn. položky pořadí 85 : 320,40000</t>
  </si>
  <si>
    <t xml:space="preserve">Stěny - nové omítky, sjednocení maleb komplet : </t>
  </si>
  <si>
    <t xml:space="preserve">3NP stěny a stropy komplet : 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</si>
  <si>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</si>
  <si>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</si>
  <si>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</si>
  <si>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</si>
  <si>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</si>
  <si>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</si>
  <si>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</si>
  <si>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979990103R00</t>
  </si>
  <si>
    <t xml:space="preserve">Poplatek za skládku suti </t>
  </si>
  <si>
    <t>045002000</t>
  </si>
  <si>
    <t>Kompletační a koordinační činnost</t>
  </si>
  <si>
    <t xml:space="preserve">"konzultace s projektantem, zadavatelem, průběžná dokumentace, dokumentace k předání stavby" : </t>
  </si>
  <si>
    <t>005121010R</t>
  </si>
  <si>
    <t>Vybudování zařízení staveniště</t>
  </si>
  <si>
    <t>Soubor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</si>
  <si>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</si>
  <si>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</si>
  <si>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</si>
  <si>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</si>
  <si>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</si>
  <si>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</si>
  <si>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</si>
  <si>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</si>
  <si>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</si>
  <si>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 (BOZP)</t>
  </si>
  <si>
    <t>Koordinace stavebních a technologických dodávek stavby.</t>
  </si>
  <si>
    <t>005211040R</t>
  </si>
  <si>
    <t>Užívání veřejných ploch a prostranství  - pro lešení, kontejner</t>
  </si>
  <si>
    <t>005211020R</t>
  </si>
  <si>
    <t>Ochrana stávaj. inženýrských sítí na staveništi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</si>
  <si>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</si>
  <si>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</si>
  <si>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Předpoklad: 3x výtisk paré + el. podoba (PDF i DWG).</t>
  </si>
  <si>
    <t>00524R</t>
  </si>
  <si>
    <t>Předání a převzetí díla</t>
  </si>
  <si>
    <t>Náklady spojené s předáním díla, které vzniknou dodavateli podle podmínek smlouvy.</t>
  </si>
  <si>
    <t xml:space="preserve">"Všeobecné podmínky k výkazu výměr a provádění stavby
 1. Nabídková cena obsahuje veškeré práce a dodávky obsažené v projektové dokumentaci, výkazu výměr a výpisech materiálů, které jsou součástí projektové dokumentace a uvedené v cenové nabídce (rozpočtu stavby).
2. Věcné ani výměrové údaje ve všech soupisech prací a dodávek nesmí být zhotovitelem při zpracování nabídky měněny. Výměry materiálů ve specifikacích jsou uvedeny v teoretické (vypočítané) výměře, náklady na prořez či ztratné zohlední dodavatel v jednotkové ceně. Celkové ceny jednotlivých položek i kapitol budou odpovídat uvedené věcné náplni a výměrám v soupisu prací a dodávek. 
3. Výkaz výměr, dodávek a prací není položkový, ani úplný a vyčerpávající. Je souhrnný, tzn. že poskytuje ucelený přehled o rozsahu dodávky pomocí položek, které mají vliv na celkovou a pevnou cenu díla. Výkaz výměr je pouze jednou částí dokumentace.
4. Přiložený výpis prvků je informativní, případná neúplnost a nepřesnosti neovlivní celkovou cenu díla. Nabízející má povinnost upozornit na nepřesnosti výpisu prvků v rámci nabídkového řízení.
5. Předmětem díla a povinností zhotovitele je i provedení veškerých kotevních a spojovacích prvků, zatmelení, těsnění, pomocných konstrukcí, stavebních přípomocí a ostatních prací přímo nespecifikovaných v těchto podkladech a projektové dokumentaci ale nezbytných pro zhotovení a plnou  funkčnost a požadovanou kvalitu díla. 
6. Cena díla zahrnuje i veškeré náklady potřebné k provedení díla, tj. včetně věcí opatřených zhotovitelem k provedení díla, včetně nákladů na napojení na objekty stávající nebo budované, pomocných prací, výrobků, materiálů, revizí, kontrol, prohlídek, předepsaných zkoušek, posudků apod
7. Nabídka zahrnuje dodávku a montáž materiálů a výrobků v kvalitě podle přiložené specifikace, vč. dopravy na staveniště a vnitrostaveništní dopravu a manipulaci, povinných zkoušek materiálů, vzorků a prací ve smyslu platných norem a předpisů. 
8. Součástí nabídky jsou i náklady na dodání potřebných atestů výrobků, provedení provozních zkoušek včetně dodání protokolů a revizních zpráv a náklady na zaškolení obsluhy. 
9. Součástí ceny díla je vytyčení, ochrana a zajištění stávajících inženýrských sítí (křižujících nebo v souběhu s prováděnými pracemi). 
10. Veškeré případné vícenáklady, které vyplynou v průběhu stavby a pokud nebudou vyvolány dodatečnými požadavky objednatele jsou součástí celkové nabídkové ceny a nebudou zvlášť hrazeny.
11. Pokud není uvedeno jinak, jsou součástí jednotkový cen i náklady na přesun hmot, úklid staveniště, výrobní dokumentaci, dokumentaci skutečného stavu, předepsané zkoušky a vzorky, komplexní zkoušky, zábory nebo inženýrskou činnost dodavatele.  "    </t>
  </si>
  <si>
    <t>Omítkový sanač.syst.,vnitřní,3vrst.</t>
  </si>
  <si>
    <t>Nátěr nebo nástřik stěn vnějších, složitost 3 - 4 hmota silikátova barevná skupina I</t>
  </si>
  <si>
    <t>Revize kanalizace a napojení střešních svodů - kamera vč.záznamu, vyčištění potrubí, protokol revize</t>
  </si>
  <si>
    <t>Nátěr hydrofobizační</t>
  </si>
  <si>
    <t>HZS (stavební práce z důvodu odkrytí skrytých konstrukcí a detailů)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</si>
</sst>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3"/>
  <sheetViews>
    <sheetView workbookViewId="0">
      <selection activeCell="A2" sqref="A2:G2"/>
    </sheetView>
  </sheetViews>
  <sheetFormatPr defaultRowHeight="12.75" x14ac:dyDescent="0.2"/>
  <cols>
    <col min="1" max="1" width="88.7109375" customWidth="1"/>
  </cols>
  <sheetData>
    <row r="1" spans="1:7" x14ac:dyDescent="0.2">
      <c r="A1" s="21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  <row r="3" spans="1:7" ht="408" x14ac:dyDescent="0.2">
      <c r="A3" s="194" t="s">
        <v>674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2" zoomScaleNormal="100" zoomScaleSheetLayoutView="75" workbookViewId="0">
      <selection activeCell="G24" sqref="G24:I2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6" t="s">
        <v>4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2">
      <c r="A2" s="2"/>
      <c r="B2" s="76" t="s">
        <v>24</v>
      </c>
      <c r="C2" s="77"/>
      <c r="D2" s="78" t="s">
        <v>43</v>
      </c>
      <c r="E2" s="205" t="s">
        <v>44</v>
      </c>
      <c r="F2" s="206"/>
      <c r="G2" s="206"/>
      <c r="H2" s="206"/>
      <c r="I2" s="206"/>
      <c r="J2" s="207"/>
      <c r="O2" s="1"/>
    </row>
    <row r="3" spans="1:15" ht="27" hidden="1" customHeight="1" x14ac:dyDescent="0.2">
      <c r="A3" s="2"/>
      <c r="B3" s="79"/>
      <c r="C3" s="77"/>
      <c r="D3" s="80"/>
      <c r="E3" s="208"/>
      <c r="F3" s="209"/>
      <c r="G3" s="209"/>
      <c r="H3" s="209"/>
      <c r="I3" s="209"/>
      <c r="J3" s="210"/>
    </row>
    <row r="4" spans="1:15" ht="23.25" customHeight="1" x14ac:dyDescent="0.2">
      <c r="A4" s="2"/>
      <c r="B4" s="81"/>
      <c r="C4" s="82"/>
      <c r="D4" s="83"/>
      <c r="E4" s="218" t="s">
        <v>47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2"/>
      <c r="E11" s="212"/>
      <c r="F11" s="212"/>
      <c r="G11" s="212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1"/>
      <c r="F15" s="211"/>
      <c r="G15" s="213"/>
      <c r="H15" s="213"/>
      <c r="I15" s="213" t="s">
        <v>31</v>
      </c>
      <c r="J15" s="214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SUMIF(F51:F71,A16,I51:I71)+SUMIF(F51:F71,"PSU",I51:I71)</f>
        <v>0</v>
      </c>
      <c r="J16" s="204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SUMIF(F51:F71,A17,I51:I71)</f>
        <v>0</v>
      </c>
      <c r="J17" s="204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SUMIF(F51:F71,A18,I51:I71)</f>
        <v>0</v>
      </c>
      <c r="J18" s="204"/>
    </row>
    <row r="19" spans="1:10" ht="23.25" customHeight="1" x14ac:dyDescent="0.2">
      <c r="A19" s="138" t="s">
        <v>96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SUMIF(F51:F71,A19,I51:I71)</f>
        <v>0</v>
      </c>
      <c r="J19" s="204"/>
    </row>
    <row r="20" spans="1:10" ht="23.25" customHeight="1" x14ac:dyDescent="0.2">
      <c r="A20" s="138" t="s">
        <v>97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SUMIF(F51:F71,A20,I51:I71)</f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15"/>
      <c r="F21" s="216"/>
      <c r="G21" s="215"/>
      <c r="H21" s="216"/>
      <c r="I21" s="215">
        <f>SUM(I16:J20)</f>
        <v>0</v>
      </c>
      <c r="J21" s="23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1">
        <f>ZakladDPHSniVypocet</f>
        <v>0</v>
      </c>
      <c r="H23" s="232"/>
      <c r="I23" s="23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9">
        <f>ZakladDPHSni*0.15</f>
        <v>0</v>
      </c>
      <c r="H24" s="230"/>
      <c r="I24" s="23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1">
        <f>ZakladDPHZaklVypocet</f>
        <v>0</v>
      </c>
      <c r="H25" s="232"/>
      <c r="I25" s="23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9">
        <f>A25</f>
        <v>0</v>
      </c>
      <c r="H26" s="200"/>
      <c r="I26" s="20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1">
        <f>CenaCelkem-(ZakladDPHSni+DPHSni+ZakladDPHZakl+DPHZakl)</f>
        <v>0</v>
      </c>
      <c r="H27" s="201"/>
      <c r="I27" s="20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35">
        <f>ZakladDPHSniVypocet+ZakladDPHZaklVypocet</f>
        <v>0</v>
      </c>
      <c r="H28" s="235"/>
      <c r="I28" s="235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34">
        <f>ZakladDPHSni+DPHSni</f>
        <v>0</v>
      </c>
      <c r="H29" s="234"/>
      <c r="I29" s="234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6"/>
      <c r="E34" s="237"/>
      <c r="G34" s="238"/>
      <c r="H34" s="239"/>
      <c r="I34" s="239"/>
      <c r="J34" s="25"/>
    </row>
    <row r="35" spans="1:10" ht="12.75" customHeight="1" x14ac:dyDescent="0.2">
      <c r="A35" s="2"/>
      <c r="B35" s="2"/>
      <c r="D35" s="228" t="s">
        <v>2</v>
      </c>
      <c r="E35" s="22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240"/>
      <c r="D39" s="240"/>
      <c r="E39" s="240"/>
      <c r="F39" s="99">
        <f>'01 01 Pol'!AE110+'01 02 Pol'!AE467+'01 03 Pol'!AE29</f>
        <v>0</v>
      </c>
      <c r="G39" s="100">
        <f>'01 01 Pol'!AF110+'01 02 Pol'!AF467+'01 03 Pol'!AF29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customHeight="1" x14ac:dyDescent="0.2">
      <c r="A40" s="88">
        <v>2</v>
      </c>
      <c r="B40" s="103" t="s">
        <v>46</v>
      </c>
      <c r="C40" s="241" t="s">
        <v>47</v>
      </c>
      <c r="D40" s="241"/>
      <c r="E40" s="241"/>
      <c r="F40" s="104">
        <f>'01 01 Pol'!AE110+'01 02 Pol'!AE467+'01 03 Pol'!AE29</f>
        <v>0</v>
      </c>
      <c r="G40" s="105">
        <f>'01 01 Pol'!AF110+'01 02 Pol'!AF467+'01 03 Pol'!AF29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customHeight="1" x14ac:dyDescent="0.2">
      <c r="A41" s="88">
        <v>3</v>
      </c>
      <c r="B41" s="107" t="s">
        <v>46</v>
      </c>
      <c r="C41" s="240" t="s">
        <v>48</v>
      </c>
      <c r="D41" s="240"/>
      <c r="E41" s="240"/>
      <c r="F41" s="108">
        <f>'01 01 Pol'!AE110</f>
        <v>0</v>
      </c>
      <c r="G41" s="101">
        <f>'01 01 Pol'!AF110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customHeight="1" x14ac:dyDescent="0.2">
      <c r="A42" s="88">
        <v>3</v>
      </c>
      <c r="B42" s="107" t="s">
        <v>49</v>
      </c>
      <c r="C42" s="240" t="s">
        <v>50</v>
      </c>
      <c r="D42" s="240"/>
      <c r="E42" s="240"/>
      <c r="F42" s="108">
        <f>'01 02 Pol'!AE467</f>
        <v>0</v>
      </c>
      <c r="G42" s="101">
        <f>'01 02 Pol'!AF467</f>
        <v>0</v>
      </c>
      <c r="H42" s="101">
        <f>(F42*SazbaDPH1/100)+(G42*SazbaDPH2/100)</f>
        <v>0</v>
      </c>
      <c r="I42" s="101">
        <f>F42+G42+H42</f>
        <v>0</v>
      </c>
      <c r="J42" s="102" t="e">
        <f ca="1">IF(_xlfn.SINGLE(CenaCelkemVypocet)=0,"",I42/_xlfn.SINGLE(CenaCelkemVypocet)*100)</f>
        <v>#NAME?</v>
      </c>
    </row>
    <row r="43" spans="1:10" ht="25.5" customHeight="1" x14ac:dyDescent="0.2">
      <c r="A43" s="88">
        <v>3</v>
      </c>
      <c r="B43" s="107" t="s">
        <v>51</v>
      </c>
      <c r="C43" s="240" t="s">
        <v>52</v>
      </c>
      <c r="D43" s="240"/>
      <c r="E43" s="240"/>
      <c r="F43" s="108">
        <f>'01 03 Pol'!AE29</f>
        <v>0</v>
      </c>
      <c r="G43" s="101">
        <f>'01 03 Pol'!AF29</f>
        <v>0</v>
      </c>
      <c r="H43" s="101">
        <f>(F43*SazbaDPH1/100)+(G43*SazbaDPH2/100)</f>
        <v>0</v>
      </c>
      <c r="I43" s="101">
        <f>F43+G43+H43</f>
        <v>0</v>
      </c>
      <c r="J43" s="102" t="e">
        <f ca="1">IF(_xlfn.SINGLE(CenaCelkemVypocet)=0,"",I43/_xlfn.SINGLE(CenaCelkemVypocet)*100)</f>
        <v>#NAME?</v>
      </c>
    </row>
    <row r="44" spans="1:10" ht="25.5" customHeight="1" x14ac:dyDescent="0.2">
      <c r="A44" s="88"/>
      <c r="B44" s="242" t="s">
        <v>53</v>
      </c>
      <c r="C44" s="243"/>
      <c r="D44" s="243"/>
      <c r="E44" s="244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 t="e">
        <f ca="1">SUMIF(A39:A43,"=1",J39:J43)</f>
        <v>#NAME?</v>
      </c>
    </row>
    <row r="48" spans="1:10" ht="15.75" x14ac:dyDescent="0.25">
      <c r="B48" s="120" t="s">
        <v>55</v>
      </c>
    </row>
    <row r="50" spans="1:10" ht="25.5" customHeight="1" x14ac:dyDescent="0.2">
      <c r="A50" s="122"/>
      <c r="B50" s="125" t="s">
        <v>18</v>
      </c>
      <c r="C50" s="125" t="s">
        <v>6</v>
      </c>
      <c r="D50" s="126"/>
      <c r="E50" s="126"/>
      <c r="F50" s="127" t="s">
        <v>56</v>
      </c>
      <c r="G50" s="127"/>
      <c r="H50" s="127"/>
      <c r="I50" s="127" t="s">
        <v>31</v>
      </c>
      <c r="J50" s="127" t="s">
        <v>0</v>
      </c>
    </row>
    <row r="51" spans="1:10" ht="36.75" customHeight="1" x14ac:dyDescent="0.2">
      <c r="A51" s="123"/>
      <c r="B51" s="128" t="s">
        <v>57</v>
      </c>
      <c r="C51" s="245" t="s">
        <v>58</v>
      </c>
      <c r="D51" s="246"/>
      <c r="E51" s="246"/>
      <c r="F51" s="134" t="s">
        <v>26</v>
      </c>
      <c r="G51" s="135"/>
      <c r="H51" s="135"/>
      <c r="I51" s="135">
        <f>'01 02 Pol'!G8</f>
        <v>0</v>
      </c>
      <c r="J51" s="132" t="str">
        <f>IF(I72=0,"",I51/I72*100)</f>
        <v/>
      </c>
    </row>
    <row r="52" spans="1:10" ht="36.75" customHeight="1" x14ac:dyDescent="0.2">
      <c r="A52" s="123"/>
      <c r="B52" s="128" t="s">
        <v>59</v>
      </c>
      <c r="C52" s="245" t="s">
        <v>60</v>
      </c>
      <c r="D52" s="246"/>
      <c r="E52" s="246"/>
      <c r="F52" s="134" t="s">
        <v>26</v>
      </c>
      <c r="G52" s="135"/>
      <c r="H52" s="135"/>
      <c r="I52" s="135">
        <f>'01 01 Pol'!G8+'01 02 Pol'!G62</f>
        <v>0</v>
      </c>
      <c r="J52" s="132" t="str">
        <f>IF(I72=0,"",I52/I72*100)</f>
        <v/>
      </c>
    </row>
    <row r="53" spans="1:10" ht="36.75" customHeight="1" x14ac:dyDescent="0.2">
      <c r="A53" s="123"/>
      <c r="B53" s="128" t="s">
        <v>61</v>
      </c>
      <c r="C53" s="245" t="s">
        <v>62</v>
      </c>
      <c r="D53" s="246"/>
      <c r="E53" s="246"/>
      <c r="F53" s="134" t="s">
        <v>26</v>
      </c>
      <c r="G53" s="135"/>
      <c r="H53" s="135"/>
      <c r="I53" s="135">
        <f>'01 02 Pol'!G104</f>
        <v>0</v>
      </c>
      <c r="J53" s="132" t="str">
        <f>IF(I72=0,"",I53/I72*100)</f>
        <v/>
      </c>
    </row>
    <row r="54" spans="1:10" ht="36.75" customHeight="1" x14ac:dyDescent="0.2">
      <c r="A54" s="123"/>
      <c r="B54" s="128" t="s">
        <v>63</v>
      </c>
      <c r="C54" s="245" t="s">
        <v>64</v>
      </c>
      <c r="D54" s="246"/>
      <c r="E54" s="246"/>
      <c r="F54" s="134" t="s">
        <v>26</v>
      </c>
      <c r="G54" s="135"/>
      <c r="H54" s="135"/>
      <c r="I54" s="135">
        <f>'01 02 Pol'!G131</f>
        <v>0</v>
      </c>
      <c r="J54" s="132" t="str">
        <f>IF(I72=0,"",I54/I72*100)</f>
        <v/>
      </c>
    </row>
    <row r="55" spans="1:10" ht="36.75" customHeight="1" x14ac:dyDescent="0.2">
      <c r="A55" s="123"/>
      <c r="B55" s="128" t="s">
        <v>65</v>
      </c>
      <c r="C55" s="245" t="s">
        <v>66</v>
      </c>
      <c r="D55" s="246"/>
      <c r="E55" s="246"/>
      <c r="F55" s="134" t="s">
        <v>26</v>
      </c>
      <c r="G55" s="135"/>
      <c r="H55" s="135"/>
      <c r="I55" s="135">
        <f>'01 02 Pol'!G144</f>
        <v>0</v>
      </c>
      <c r="J55" s="132" t="str">
        <f>IF(I72=0,"",I55/I72*100)</f>
        <v/>
      </c>
    </row>
    <row r="56" spans="1:10" ht="36.75" customHeight="1" x14ac:dyDescent="0.2">
      <c r="A56" s="123"/>
      <c r="B56" s="128" t="s">
        <v>67</v>
      </c>
      <c r="C56" s="245" t="s">
        <v>68</v>
      </c>
      <c r="D56" s="246"/>
      <c r="E56" s="246"/>
      <c r="F56" s="134" t="s">
        <v>26</v>
      </c>
      <c r="G56" s="135"/>
      <c r="H56" s="135"/>
      <c r="I56" s="135">
        <f>'01 02 Pol'!G225</f>
        <v>0</v>
      </c>
      <c r="J56" s="132" t="str">
        <f>IF(I72=0,"",I56/I72*100)</f>
        <v/>
      </c>
    </row>
    <row r="57" spans="1:10" ht="36.75" customHeight="1" x14ac:dyDescent="0.2">
      <c r="A57" s="123"/>
      <c r="B57" s="128" t="s">
        <v>69</v>
      </c>
      <c r="C57" s="245" t="s">
        <v>70</v>
      </c>
      <c r="D57" s="246"/>
      <c r="E57" s="246"/>
      <c r="F57" s="134" t="s">
        <v>26</v>
      </c>
      <c r="G57" s="135"/>
      <c r="H57" s="135"/>
      <c r="I57" s="135">
        <f>'01 02 Pol'!G252</f>
        <v>0</v>
      </c>
      <c r="J57" s="132" t="str">
        <f>IF(I72=0,"",I57/I72*100)</f>
        <v/>
      </c>
    </row>
    <row r="58" spans="1:10" ht="36.75" customHeight="1" x14ac:dyDescent="0.2">
      <c r="A58" s="123"/>
      <c r="B58" s="128" t="s">
        <v>71</v>
      </c>
      <c r="C58" s="245" t="s">
        <v>72</v>
      </c>
      <c r="D58" s="246"/>
      <c r="E58" s="246"/>
      <c r="F58" s="134" t="s">
        <v>26</v>
      </c>
      <c r="G58" s="135"/>
      <c r="H58" s="135"/>
      <c r="I58" s="135">
        <f>'01 02 Pol'!G261</f>
        <v>0</v>
      </c>
      <c r="J58" s="132" t="str">
        <f>IF(I72=0,"",I58/I72*100)</f>
        <v/>
      </c>
    </row>
    <row r="59" spans="1:10" ht="36.75" customHeight="1" x14ac:dyDescent="0.2">
      <c r="A59" s="123"/>
      <c r="B59" s="128" t="s">
        <v>73</v>
      </c>
      <c r="C59" s="245" t="s">
        <v>74</v>
      </c>
      <c r="D59" s="246"/>
      <c r="E59" s="246"/>
      <c r="F59" s="134" t="s">
        <v>26</v>
      </c>
      <c r="G59" s="135"/>
      <c r="H59" s="135"/>
      <c r="I59" s="135">
        <f>'01 02 Pol'!G263</f>
        <v>0</v>
      </c>
      <c r="J59" s="132" t="str">
        <f>IF(I72=0,"",I59/I72*100)</f>
        <v/>
      </c>
    </row>
    <row r="60" spans="1:10" ht="36.75" customHeight="1" x14ac:dyDescent="0.2">
      <c r="A60" s="123"/>
      <c r="B60" s="128" t="s">
        <v>75</v>
      </c>
      <c r="C60" s="245" t="s">
        <v>76</v>
      </c>
      <c r="D60" s="246"/>
      <c r="E60" s="246"/>
      <c r="F60" s="134" t="s">
        <v>26</v>
      </c>
      <c r="G60" s="135"/>
      <c r="H60" s="135"/>
      <c r="I60" s="135">
        <f>'01 02 Pol'!G285</f>
        <v>0</v>
      </c>
      <c r="J60" s="132" t="str">
        <f>IF(I72=0,"",I60/I72*100)</f>
        <v/>
      </c>
    </row>
    <row r="61" spans="1:10" ht="36.75" customHeight="1" x14ac:dyDescent="0.2">
      <c r="A61" s="123"/>
      <c r="B61" s="128" t="s">
        <v>77</v>
      </c>
      <c r="C61" s="245" t="s">
        <v>78</v>
      </c>
      <c r="D61" s="246"/>
      <c r="E61" s="246"/>
      <c r="F61" s="134" t="s">
        <v>26</v>
      </c>
      <c r="G61" s="135"/>
      <c r="H61" s="135"/>
      <c r="I61" s="135">
        <f>'01 02 Pol'!G314</f>
        <v>0</v>
      </c>
      <c r="J61" s="132" t="str">
        <f>IF(I72=0,"",I61/I72*100)</f>
        <v/>
      </c>
    </row>
    <row r="62" spans="1:10" ht="36.75" customHeight="1" x14ac:dyDescent="0.2">
      <c r="A62" s="123"/>
      <c r="B62" s="128" t="s">
        <v>79</v>
      </c>
      <c r="C62" s="245" t="s">
        <v>80</v>
      </c>
      <c r="D62" s="246"/>
      <c r="E62" s="246"/>
      <c r="F62" s="134" t="s">
        <v>26</v>
      </c>
      <c r="G62" s="135"/>
      <c r="H62" s="135"/>
      <c r="I62" s="135">
        <f>'01 01 Pol'!G107+'01 02 Pol'!G392</f>
        <v>0</v>
      </c>
      <c r="J62" s="132" t="str">
        <f>IF(I72=0,"",I62/I72*100)</f>
        <v/>
      </c>
    </row>
    <row r="63" spans="1:10" ht="36.75" customHeight="1" x14ac:dyDescent="0.2">
      <c r="A63" s="123"/>
      <c r="B63" s="128" t="s">
        <v>81</v>
      </c>
      <c r="C63" s="245" t="s">
        <v>82</v>
      </c>
      <c r="D63" s="246"/>
      <c r="E63" s="246"/>
      <c r="F63" s="134" t="s">
        <v>26</v>
      </c>
      <c r="G63" s="135"/>
      <c r="H63" s="135"/>
      <c r="I63" s="135">
        <f>'01 02 Pol'!G394</f>
        <v>0</v>
      </c>
      <c r="J63" s="132" t="str">
        <f>IF(I72=0,"",I63/I72*100)</f>
        <v/>
      </c>
    </row>
    <row r="64" spans="1:10" ht="36.75" customHeight="1" x14ac:dyDescent="0.2">
      <c r="A64" s="123"/>
      <c r="B64" s="128" t="s">
        <v>83</v>
      </c>
      <c r="C64" s="245" t="s">
        <v>84</v>
      </c>
      <c r="D64" s="246"/>
      <c r="E64" s="246"/>
      <c r="F64" s="134" t="s">
        <v>27</v>
      </c>
      <c r="G64" s="135"/>
      <c r="H64" s="135"/>
      <c r="I64" s="135">
        <f>'01 02 Pol'!G398</f>
        <v>0</v>
      </c>
      <c r="J64" s="132" t="str">
        <f>IF(I72=0,"",I64/I72*100)</f>
        <v/>
      </c>
    </row>
    <row r="65" spans="1:10" ht="36.75" customHeight="1" x14ac:dyDescent="0.2">
      <c r="A65" s="123"/>
      <c r="B65" s="128" t="s">
        <v>85</v>
      </c>
      <c r="C65" s="245" t="s">
        <v>86</v>
      </c>
      <c r="D65" s="246"/>
      <c r="E65" s="246"/>
      <c r="F65" s="134" t="s">
        <v>27</v>
      </c>
      <c r="G65" s="135"/>
      <c r="H65" s="135"/>
      <c r="I65" s="135">
        <f>'01 02 Pol'!G400</f>
        <v>0</v>
      </c>
      <c r="J65" s="132" t="str">
        <f>IF(I72=0,"",I65/I72*100)</f>
        <v/>
      </c>
    </row>
    <row r="66" spans="1:10" ht="36.75" customHeight="1" x14ac:dyDescent="0.2">
      <c r="A66" s="123"/>
      <c r="B66" s="128" t="s">
        <v>87</v>
      </c>
      <c r="C66" s="245" t="s">
        <v>88</v>
      </c>
      <c r="D66" s="246"/>
      <c r="E66" s="246"/>
      <c r="F66" s="134" t="s">
        <v>27</v>
      </c>
      <c r="G66" s="135"/>
      <c r="H66" s="135"/>
      <c r="I66" s="135">
        <f>'01 02 Pol'!G406</f>
        <v>0</v>
      </c>
      <c r="J66" s="132" t="str">
        <f>IF(I72=0,"",I66/I72*100)</f>
        <v/>
      </c>
    </row>
    <row r="67" spans="1:10" ht="36.75" customHeight="1" x14ac:dyDescent="0.2">
      <c r="A67" s="123"/>
      <c r="B67" s="128" t="s">
        <v>89</v>
      </c>
      <c r="C67" s="245" t="s">
        <v>90</v>
      </c>
      <c r="D67" s="246"/>
      <c r="E67" s="246"/>
      <c r="F67" s="134" t="s">
        <v>27</v>
      </c>
      <c r="G67" s="135"/>
      <c r="H67" s="135"/>
      <c r="I67" s="135">
        <f>'01 02 Pol'!G416</f>
        <v>0</v>
      </c>
      <c r="J67" s="132" t="str">
        <f>IF(I72=0,"",I67/I72*100)</f>
        <v/>
      </c>
    </row>
    <row r="68" spans="1:10" ht="36.75" customHeight="1" x14ac:dyDescent="0.2">
      <c r="A68" s="123"/>
      <c r="B68" s="128" t="s">
        <v>91</v>
      </c>
      <c r="C68" s="245" t="s">
        <v>92</v>
      </c>
      <c r="D68" s="246"/>
      <c r="E68" s="246"/>
      <c r="F68" s="134" t="s">
        <v>27</v>
      </c>
      <c r="G68" s="135"/>
      <c r="H68" s="135"/>
      <c r="I68" s="135">
        <f>'01 02 Pol'!G418</f>
        <v>0</v>
      </c>
      <c r="J68" s="132" t="str">
        <f>IF(I72=0,"",I68/I72*100)</f>
        <v/>
      </c>
    </row>
    <row r="69" spans="1:10" ht="36.75" customHeight="1" x14ac:dyDescent="0.2">
      <c r="A69" s="123"/>
      <c r="B69" s="128" t="s">
        <v>93</v>
      </c>
      <c r="C69" s="245" t="s">
        <v>94</v>
      </c>
      <c r="D69" s="246"/>
      <c r="E69" s="246"/>
      <c r="F69" s="134" t="s">
        <v>95</v>
      </c>
      <c r="G69" s="135"/>
      <c r="H69" s="135"/>
      <c r="I69" s="135">
        <f>'01 02 Pol'!G461</f>
        <v>0</v>
      </c>
      <c r="J69" s="132" t="str">
        <f>IF(I72=0,"",I69/I72*100)</f>
        <v/>
      </c>
    </row>
    <row r="70" spans="1:10" ht="36.75" customHeight="1" x14ac:dyDescent="0.2">
      <c r="A70" s="123"/>
      <c r="B70" s="128" t="s">
        <v>96</v>
      </c>
      <c r="C70" s="245" t="s">
        <v>29</v>
      </c>
      <c r="D70" s="246"/>
      <c r="E70" s="246"/>
      <c r="F70" s="134" t="s">
        <v>96</v>
      </c>
      <c r="G70" s="135"/>
      <c r="H70" s="135"/>
      <c r="I70" s="135">
        <f>'01 03 Pol'!G8</f>
        <v>0</v>
      </c>
      <c r="J70" s="132" t="str">
        <f>IF(I72=0,"",I70/I72*100)</f>
        <v/>
      </c>
    </row>
    <row r="71" spans="1:10" ht="36.75" customHeight="1" x14ac:dyDescent="0.2">
      <c r="A71" s="123"/>
      <c r="B71" s="128" t="s">
        <v>97</v>
      </c>
      <c r="C71" s="245" t="s">
        <v>30</v>
      </c>
      <c r="D71" s="246"/>
      <c r="E71" s="246"/>
      <c r="F71" s="134" t="s">
        <v>97</v>
      </c>
      <c r="G71" s="135"/>
      <c r="H71" s="135"/>
      <c r="I71" s="135">
        <f>'01 03 Pol'!G21</f>
        <v>0</v>
      </c>
      <c r="J71" s="132" t="str">
        <f>IF(I72=0,"",I71/I72*100)</f>
        <v/>
      </c>
    </row>
    <row r="72" spans="1:10" ht="25.5" customHeight="1" x14ac:dyDescent="0.2">
      <c r="A72" s="124"/>
      <c r="B72" s="129" t="s">
        <v>1</v>
      </c>
      <c r="C72" s="130"/>
      <c r="D72" s="131"/>
      <c r="E72" s="131"/>
      <c r="F72" s="136"/>
      <c r="G72" s="137"/>
      <c r="H72" s="137"/>
      <c r="I72" s="137">
        <f>SUM(I51:I71)</f>
        <v>0</v>
      </c>
      <c r="J72" s="133">
        <f>SUM(J51:J71)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8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9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10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5D9B-C1C7-4A99-9969-FF95E174EAE8}">
  <sheetPr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3" t="s">
        <v>7</v>
      </c>
      <c r="B1" s="263"/>
      <c r="C1" s="263"/>
      <c r="D1" s="263"/>
      <c r="E1" s="263"/>
      <c r="F1" s="263"/>
      <c r="G1" s="263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64" t="s">
        <v>44</v>
      </c>
      <c r="D2" s="265"/>
      <c r="E2" s="265"/>
      <c r="F2" s="265"/>
      <c r="G2" s="266"/>
      <c r="AG2" t="s">
        <v>99</v>
      </c>
    </row>
    <row r="3" spans="1:60" ht="24.95" customHeight="1" x14ac:dyDescent="0.2">
      <c r="A3" s="139" t="s">
        <v>9</v>
      </c>
      <c r="B3" s="49" t="s">
        <v>46</v>
      </c>
      <c r="C3" s="264" t="s">
        <v>47</v>
      </c>
      <c r="D3" s="265"/>
      <c r="E3" s="265"/>
      <c r="F3" s="265"/>
      <c r="G3" s="266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46</v>
      </c>
      <c r="C4" s="267" t="s">
        <v>48</v>
      </c>
      <c r="D4" s="268"/>
      <c r="E4" s="268"/>
      <c r="F4" s="268"/>
      <c r="G4" s="269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123</v>
      </c>
      <c r="B8" s="163" t="s">
        <v>59</v>
      </c>
      <c r="C8" s="181" t="s">
        <v>60</v>
      </c>
      <c r="D8" s="164"/>
      <c r="E8" s="165"/>
      <c r="F8" s="166"/>
      <c r="G8" s="167">
        <f>SUMIF(AG9:AG106,"&lt;&gt;NOR",G9:G106)</f>
        <v>0</v>
      </c>
      <c r="H8" s="161"/>
      <c r="I8" s="161">
        <f>SUM(I9:I106)</f>
        <v>0</v>
      </c>
      <c r="J8" s="161"/>
      <c r="K8" s="161">
        <f>SUM(K9:K106)</f>
        <v>0</v>
      </c>
      <c r="L8" s="161"/>
      <c r="M8" s="161">
        <f>SUM(M9:M106)</f>
        <v>0</v>
      </c>
      <c r="N8" s="161"/>
      <c r="O8" s="161">
        <f>SUM(O9:O106)</f>
        <v>60.429999999999993</v>
      </c>
      <c r="P8" s="161"/>
      <c r="Q8" s="161">
        <f>SUM(Q9:Q106)</f>
        <v>0</v>
      </c>
      <c r="R8" s="161"/>
      <c r="S8" s="161"/>
      <c r="T8" s="161"/>
      <c r="U8" s="161"/>
      <c r="V8" s="161">
        <f>SUM(V9:V106)</f>
        <v>225.10000000000002</v>
      </c>
      <c r="W8" s="161"/>
      <c r="X8" s="161"/>
      <c r="AG8" t="s">
        <v>124</v>
      </c>
    </row>
    <row r="9" spans="1:60" outlineLevel="1" x14ac:dyDescent="0.2">
      <c r="A9" s="168">
        <v>1</v>
      </c>
      <c r="B9" s="169" t="s">
        <v>125</v>
      </c>
      <c r="C9" s="182" t="s">
        <v>126</v>
      </c>
      <c r="D9" s="170" t="s">
        <v>127</v>
      </c>
      <c r="E9" s="171">
        <v>24.75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4.0000000000000003E-5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128</v>
      </c>
      <c r="T9" s="157" t="s">
        <v>128</v>
      </c>
      <c r="U9" s="157">
        <v>1.998</v>
      </c>
      <c r="V9" s="157">
        <f>ROUND(E9*U9,2)</f>
        <v>49.45</v>
      </c>
      <c r="W9" s="157"/>
      <c r="X9" s="157" t="s">
        <v>129</v>
      </c>
      <c r="Y9" s="147"/>
      <c r="Z9" s="147"/>
      <c r="AA9" s="147"/>
      <c r="AB9" s="147"/>
      <c r="AC9" s="147"/>
      <c r="AD9" s="147"/>
      <c r="AE9" s="147"/>
      <c r="AF9" s="147"/>
      <c r="AG9" s="147" t="s">
        <v>130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3" t="s">
        <v>131</v>
      </c>
      <c r="D10" s="159"/>
      <c r="E10" s="160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132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3" t="s">
        <v>133</v>
      </c>
      <c r="D11" s="159"/>
      <c r="E11" s="160">
        <v>24.75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132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8">
        <v>2</v>
      </c>
      <c r="B12" s="169" t="s">
        <v>134</v>
      </c>
      <c r="C12" s="182" t="s">
        <v>135</v>
      </c>
      <c r="D12" s="170" t="s">
        <v>127</v>
      </c>
      <c r="E12" s="171">
        <v>11.666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15</v>
      </c>
      <c r="M12" s="157">
        <f>G12*(1+L12/100)</f>
        <v>0</v>
      </c>
      <c r="N12" s="157">
        <v>4.0000000000000003E-5</v>
      </c>
      <c r="O12" s="157">
        <f>ROUND(E12*N12,2)</f>
        <v>0</v>
      </c>
      <c r="P12" s="157">
        <v>0</v>
      </c>
      <c r="Q12" s="157">
        <f>ROUND(E12*P12,2)</f>
        <v>0</v>
      </c>
      <c r="R12" s="157"/>
      <c r="S12" s="157" t="s">
        <v>128</v>
      </c>
      <c r="T12" s="157" t="s">
        <v>128</v>
      </c>
      <c r="U12" s="157">
        <v>2.25</v>
      </c>
      <c r="V12" s="157">
        <f>ROUND(E12*U12,2)</f>
        <v>26.25</v>
      </c>
      <c r="W12" s="157"/>
      <c r="X12" s="157" t="s">
        <v>129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130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183" t="s">
        <v>136</v>
      </c>
      <c r="D13" s="159"/>
      <c r="E13" s="160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132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183" t="s">
        <v>137</v>
      </c>
      <c r="D14" s="159"/>
      <c r="E14" s="160">
        <v>11.666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132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8">
        <v>3</v>
      </c>
      <c r="B15" s="169" t="s">
        <v>138</v>
      </c>
      <c r="C15" s="182" t="s">
        <v>139</v>
      </c>
      <c r="D15" s="170" t="s">
        <v>127</v>
      </c>
      <c r="E15" s="171">
        <v>27.666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15</v>
      </c>
      <c r="M15" s="157">
        <f>G15*(1+L15/100)</f>
        <v>0</v>
      </c>
      <c r="N15" s="157">
        <v>1E-4</v>
      </c>
      <c r="O15" s="157">
        <f>ROUND(E15*N15,2)</f>
        <v>0</v>
      </c>
      <c r="P15" s="157">
        <v>0</v>
      </c>
      <c r="Q15" s="157">
        <f>ROUND(E15*P15,2)</f>
        <v>0</v>
      </c>
      <c r="R15" s="157"/>
      <c r="S15" s="157" t="s">
        <v>128</v>
      </c>
      <c r="T15" s="157" t="s">
        <v>128</v>
      </c>
      <c r="U15" s="157">
        <v>5.4</v>
      </c>
      <c r="V15" s="157">
        <f>ROUND(E15*U15,2)</f>
        <v>149.4</v>
      </c>
      <c r="W15" s="157"/>
      <c r="X15" s="157" t="s">
        <v>129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130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83" t="s">
        <v>140</v>
      </c>
      <c r="D16" s="159"/>
      <c r="E16" s="160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132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183" t="s">
        <v>141</v>
      </c>
      <c r="D17" s="159"/>
      <c r="E17" s="160">
        <v>27.666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132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68">
        <v>4</v>
      </c>
      <c r="B18" s="169" t="s">
        <v>142</v>
      </c>
      <c r="C18" s="182" t="s">
        <v>143</v>
      </c>
      <c r="D18" s="170" t="s">
        <v>144</v>
      </c>
      <c r="E18" s="171">
        <v>297</v>
      </c>
      <c r="F18" s="172"/>
      <c r="G18" s="173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15</v>
      </c>
      <c r="M18" s="157">
        <f>G18*(1+L18/100)</f>
        <v>0</v>
      </c>
      <c r="N18" s="157">
        <v>3.2000000000000003E-4</v>
      </c>
      <c r="O18" s="157">
        <f>ROUND(E18*N18,2)</f>
        <v>0.1</v>
      </c>
      <c r="P18" s="157">
        <v>0</v>
      </c>
      <c r="Q18" s="157">
        <f>ROUND(E18*P18,2)</f>
        <v>0</v>
      </c>
      <c r="R18" s="157"/>
      <c r="S18" s="157" t="s">
        <v>145</v>
      </c>
      <c r="T18" s="157" t="s">
        <v>146</v>
      </c>
      <c r="U18" s="157">
        <v>0</v>
      </c>
      <c r="V18" s="157">
        <f>ROUND(E18*U18,2)</f>
        <v>0</v>
      </c>
      <c r="W18" s="157"/>
      <c r="X18" s="157" t="s">
        <v>129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130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183" t="s">
        <v>147</v>
      </c>
      <c r="D19" s="159"/>
      <c r="E19" s="160">
        <v>7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132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83" t="s">
        <v>147</v>
      </c>
      <c r="D20" s="159"/>
      <c r="E20" s="160">
        <v>7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132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83" t="s">
        <v>147</v>
      </c>
      <c r="D21" s="159"/>
      <c r="E21" s="160">
        <v>7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7"/>
      <c r="Z21" s="147"/>
      <c r="AA21" s="147"/>
      <c r="AB21" s="147"/>
      <c r="AC21" s="147"/>
      <c r="AD21" s="147"/>
      <c r="AE21" s="147"/>
      <c r="AF21" s="147"/>
      <c r="AG21" s="147" t="s">
        <v>132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83" t="s">
        <v>147</v>
      </c>
      <c r="D22" s="159"/>
      <c r="E22" s="160">
        <v>7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132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3" t="s">
        <v>147</v>
      </c>
      <c r="D23" s="159"/>
      <c r="E23" s="160">
        <v>7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132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3" t="s">
        <v>147</v>
      </c>
      <c r="D24" s="159"/>
      <c r="E24" s="160">
        <v>7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132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83" t="s">
        <v>147</v>
      </c>
      <c r="D25" s="159"/>
      <c r="E25" s="160">
        <v>7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132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183" t="s">
        <v>147</v>
      </c>
      <c r="D26" s="159"/>
      <c r="E26" s="160">
        <v>7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132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83" t="s">
        <v>147</v>
      </c>
      <c r="D27" s="159"/>
      <c r="E27" s="160">
        <v>7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132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183" t="s">
        <v>148</v>
      </c>
      <c r="D28" s="159"/>
      <c r="E28" s="160">
        <v>9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7"/>
      <c r="Z28" s="147"/>
      <c r="AA28" s="147"/>
      <c r="AB28" s="147"/>
      <c r="AC28" s="147"/>
      <c r="AD28" s="147"/>
      <c r="AE28" s="147"/>
      <c r="AF28" s="147"/>
      <c r="AG28" s="147" t="s">
        <v>132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183" t="s">
        <v>148</v>
      </c>
      <c r="D29" s="159"/>
      <c r="E29" s="160">
        <v>9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132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183" t="s">
        <v>148</v>
      </c>
      <c r="D30" s="159"/>
      <c r="E30" s="160">
        <v>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132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3" t="s">
        <v>148</v>
      </c>
      <c r="D31" s="159"/>
      <c r="E31" s="160">
        <v>9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132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183" t="s">
        <v>148</v>
      </c>
      <c r="D32" s="159"/>
      <c r="E32" s="160">
        <v>9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7"/>
      <c r="Z32" s="147"/>
      <c r="AA32" s="147"/>
      <c r="AB32" s="147"/>
      <c r="AC32" s="147"/>
      <c r="AD32" s="147"/>
      <c r="AE32" s="147"/>
      <c r="AF32" s="147"/>
      <c r="AG32" s="147" t="s">
        <v>132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183" t="s">
        <v>148</v>
      </c>
      <c r="D33" s="159"/>
      <c r="E33" s="160">
        <v>9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132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183" t="s">
        <v>148</v>
      </c>
      <c r="D34" s="159"/>
      <c r="E34" s="160">
        <v>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132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183" t="s">
        <v>148</v>
      </c>
      <c r="D35" s="159"/>
      <c r="E35" s="160">
        <v>9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7"/>
      <c r="Z35" s="147"/>
      <c r="AA35" s="147"/>
      <c r="AB35" s="147"/>
      <c r="AC35" s="147"/>
      <c r="AD35" s="147"/>
      <c r="AE35" s="147"/>
      <c r="AF35" s="147"/>
      <c r="AG35" s="147" t="s">
        <v>132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183" t="s">
        <v>148</v>
      </c>
      <c r="D36" s="159"/>
      <c r="E36" s="160">
        <v>9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7"/>
      <c r="Z36" s="147"/>
      <c r="AA36" s="147"/>
      <c r="AB36" s="147"/>
      <c r="AC36" s="147"/>
      <c r="AD36" s="147"/>
      <c r="AE36" s="147"/>
      <c r="AF36" s="147"/>
      <c r="AG36" s="147" t="s">
        <v>132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83" t="s">
        <v>148</v>
      </c>
      <c r="D37" s="159"/>
      <c r="E37" s="160">
        <v>9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132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183" t="s">
        <v>148</v>
      </c>
      <c r="D38" s="159"/>
      <c r="E38" s="160">
        <v>9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7"/>
      <c r="Z38" s="147"/>
      <c r="AA38" s="147"/>
      <c r="AB38" s="147"/>
      <c r="AC38" s="147"/>
      <c r="AD38" s="147"/>
      <c r="AE38" s="147"/>
      <c r="AF38" s="147"/>
      <c r="AG38" s="147" t="s">
        <v>132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83" t="s">
        <v>148</v>
      </c>
      <c r="D39" s="159"/>
      <c r="E39" s="160">
        <v>9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7"/>
      <c r="Z39" s="147"/>
      <c r="AA39" s="147"/>
      <c r="AB39" s="147"/>
      <c r="AC39" s="147"/>
      <c r="AD39" s="147"/>
      <c r="AE39" s="147"/>
      <c r="AF39" s="147"/>
      <c r="AG39" s="147" t="s">
        <v>132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83" t="s">
        <v>148</v>
      </c>
      <c r="D40" s="159"/>
      <c r="E40" s="160">
        <v>9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132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183" t="s">
        <v>148</v>
      </c>
      <c r="D41" s="159"/>
      <c r="E41" s="160">
        <v>9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7"/>
      <c r="Z41" s="147"/>
      <c r="AA41" s="147"/>
      <c r="AB41" s="147"/>
      <c r="AC41" s="147"/>
      <c r="AD41" s="147"/>
      <c r="AE41" s="147"/>
      <c r="AF41" s="147"/>
      <c r="AG41" s="147" t="s">
        <v>132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183" t="s">
        <v>148</v>
      </c>
      <c r="D42" s="159"/>
      <c r="E42" s="160">
        <v>9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7"/>
      <c r="Z42" s="147"/>
      <c r="AA42" s="147"/>
      <c r="AB42" s="147"/>
      <c r="AC42" s="147"/>
      <c r="AD42" s="147"/>
      <c r="AE42" s="147"/>
      <c r="AF42" s="147"/>
      <c r="AG42" s="147" t="s">
        <v>132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183" t="s">
        <v>148</v>
      </c>
      <c r="D43" s="159"/>
      <c r="E43" s="160">
        <v>9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132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3" t="s">
        <v>148</v>
      </c>
      <c r="D44" s="159"/>
      <c r="E44" s="160">
        <v>9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132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83" t="s">
        <v>148</v>
      </c>
      <c r="D45" s="159"/>
      <c r="E45" s="160">
        <v>9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132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183" t="s">
        <v>148</v>
      </c>
      <c r="D46" s="159"/>
      <c r="E46" s="160">
        <v>9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7"/>
      <c r="Z46" s="147"/>
      <c r="AA46" s="147"/>
      <c r="AB46" s="147"/>
      <c r="AC46" s="147"/>
      <c r="AD46" s="147"/>
      <c r="AE46" s="147"/>
      <c r="AF46" s="147"/>
      <c r="AG46" s="147" t="s">
        <v>132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83" t="s">
        <v>148</v>
      </c>
      <c r="D47" s="159"/>
      <c r="E47" s="160">
        <v>9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132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83" t="s">
        <v>148</v>
      </c>
      <c r="D48" s="159"/>
      <c r="E48" s="160">
        <v>9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132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183" t="s">
        <v>148</v>
      </c>
      <c r="D49" s="159"/>
      <c r="E49" s="160">
        <v>9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7"/>
      <c r="Z49" s="147"/>
      <c r="AA49" s="147"/>
      <c r="AB49" s="147"/>
      <c r="AC49" s="147"/>
      <c r="AD49" s="147"/>
      <c r="AE49" s="147"/>
      <c r="AF49" s="147"/>
      <c r="AG49" s="147" t="s">
        <v>132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83" t="s">
        <v>148</v>
      </c>
      <c r="D50" s="159"/>
      <c r="E50" s="160">
        <v>9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132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3" t="s">
        <v>148</v>
      </c>
      <c r="D51" s="159"/>
      <c r="E51" s="160">
        <v>9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132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83" t="s">
        <v>148</v>
      </c>
      <c r="D52" s="159"/>
      <c r="E52" s="160">
        <v>9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132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3" t="s">
        <v>148</v>
      </c>
      <c r="D53" s="159"/>
      <c r="E53" s="160">
        <v>9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132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183" t="s">
        <v>149</v>
      </c>
      <c r="D54" s="159"/>
      <c r="E54" s="160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7"/>
      <c r="Z54" s="147"/>
      <c r="AA54" s="147"/>
      <c r="AB54" s="147"/>
      <c r="AC54" s="147"/>
      <c r="AD54" s="147"/>
      <c r="AE54" s="147"/>
      <c r="AF54" s="147"/>
      <c r="AG54" s="147" t="s">
        <v>132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83" t="s">
        <v>150</v>
      </c>
      <c r="D55" s="159"/>
      <c r="E55" s="160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132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83" t="s">
        <v>151</v>
      </c>
      <c r="D56" s="159"/>
      <c r="E56" s="160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7"/>
      <c r="Z56" s="147"/>
      <c r="AA56" s="147"/>
      <c r="AB56" s="147"/>
      <c r="AC56" s="147"/>
      <c r="AD56" s="147"/>
      <c r="AE56" s="147"/>
      <c r="AF56" s="147"/>
      <c r="AG56" s="147" t="s">
        <v>132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3" t="s">
        <v>152</v>
      </c>
      <c r="D57" s="159"/>
      <c r="E57" s="160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132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183" t="s">
        <v>153</v>
      </c>
      <c r="D58" s="159"/>
      <c r="E58" s="160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/>
      <c r="AG58" s="147" t="s">
        <v>132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83" t="s">
        <v>154</v>
      </c>
      <c r="D59" s="159"/>
      <c r="E59" s="160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132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183" t="s">
        <v>155</v>
      </c>
      <c r="D60" s="159"/>
      <c r="E60" s="160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7"/>
      <c r="Z60" s="147"/>
      <c r="AA60" s="147"/>
      <c r="AB60" s="147"/>
      <c r="AC60" s="147"/>
      <c r="AD60" s="147"/>
      <c r="AE60" s="147"/>
      <c r="AF60" s="147"/>
      <c r="AG60" s="147" t="s">
        <v>132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83" t="s">
        <v>156</v>
      </c>
      <c r="D61" s="159"/>
      <c r="E61" s="160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7"/>
      <c r="Z61" s="147"/>
      <c r="AA61" s="147"/>
      <c r="AB61" s="147"/>
      <c r="AC61" s="147"/>
      <c r="AD61" s="147"/>
      <c r="AE61" s="147"/>
      <c r="AF61" s="147"/>
      <c r="AG61" s="147" t="s">
        <v>132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83" t="s">
        <v>157</v>
      </c>
      <c r="D62" s="159"/>
      <c r="E62" s="160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7"/>
      <c r="Z62" s="147"/>
      <c r="AA62" s="147"/>
      <c r="AB62" s="147"/>
      <c r="AC62" s="147"/>
      <c r="AD62" s="147"/>
      <c r="AE62" s="147"/>
      <c r="AF62" s="147"/>
      <c r="AG62" s="147" t="s">
        <v>132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183" t="s">
        <v>158</v>
      </c>
      <c r="D63" s="159"/>
      <c r="E63" s="160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7"/>
      <c r="Z63" s="147"/>
      <c r="AA63" s="147"/>
      <c r="AB63" s="147"/>
      <c r="AC63" s="147"/>
      <c r="AD63" s="147"/>
      <c r="AE63" s="147"/>
      <c r="AF63" s="147"/>
      <c r="AG63" s="147" t="s">
        <v>132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183" t="s">
        <v>159</v>
      </c>
      <c r="D64" s="159"/>
      <c r="E64" s="160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132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183" t="s">
        <v>160</v>
      </c>
      <c r="D65" s="159"/>
      <c r="E65" s="160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7"/>
      <c r="Z65" s="147"/>
      <c r="AA65" s="147"/>
      <c r="AB65" s="147"/>
      <c r="AC65" s="147"/>
      <c r="AD65" s="147"/>
      <c r="AE65" s="147"/>
      <c r="AF65" s="147"/>
      <c r="AG65" s="147" t="s">
        <v>132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183" t="s">
        <v>161</v>
      </c>
      <c r="D66" s="159"/>
      <c r="E66" s="160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7"/>
      <c r="Z66" s="147"/>
      <c r="AA66" s="147"/>
      <c r="AB66" s="147"/>
      <c r="AC66" s="147"/>
      <c r="AD66" s="147"/>
      <c r="AE66" s="147"/>
      <c r="AF66" s="147"/>
      <c r="AG66" s="147" t="s">
        <v>132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3" t="s">
        <v>162</v>
      </c>
      <c r="D67" s="159"/>
      <c r="E67" s="160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7"/>
      <c r="Z67" s="147"/>
      <c r="AA67" s="147"/>
      <c r="AB67" s="147"/>
      <c r="AC67" s="147"/>
      <c r="AD67" s="147"/>
      <c r="AE67" s="147"/>
      <c r="AF67" s="147"/>
      <c r="AG67" s="147" t="s">
        <v>132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83" t="s">
        <v>163</v>
      </c>
      <c r="D68" s="159"/>
      <c r="E68" s="160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7"/>
      <c r="Z68" s="147"/>
      <c r="AA68" s="147"/>
      <c r="AB68" s="147"/>
      <c r="AC68" s="147"/>
      <c r="AD68" s="147"/>
      <c r="AE68" s="147"/>
      <c r="AF68" s="147"/>
      <c r="AG68" s="147" t="s">
        <v>132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3" t="s">
        <v>164</v>
      </c>
      <c r="D69" s="159"/>
      <c r="E69" s="160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132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183" t="s">
        <v>165</v>
      </c>
      <c r="D70" s="159"/>
      <c r="E70" s="160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7"/>
      <c r="Z70" s="147"/>
      <c r="AA70" s="147"/>
      <c r="AB70" s="147"/>
      <c r="AC70" s="147"/>
      <c r="AD70" s="147"/>
      <c r="AE70" s="147"/>
      <c r="AF70" s="147"/>
      <c r="AG70" s="147" t="s">
        <v>132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3" t="s">
        <v>166</v>
      </c>
      <c r="D71" s="159"/>
      <c r="E71" s="160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132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183" t="s">
        <v>167</v>
      </c>
      <c r="D72" s="159"/>
      <c r="E72" s="160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7"/>
      <c r="Z72" s="147"/>
      <c r="AA72" s="147"/>
      <c r="AB72" s="147"/>
      <c r="AC72" s="147"/>
      <c r="AD72" s="147"/>
      <c r="AE72" s="147"/>
      <c r="AF72" s="147"/>
      <c r="AG72" s="147" t="s">
        <v>132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183" t="s">
        <v>168</v>
      </c>
      <c r="D73" s="159"/>
      <c r="E73" s="160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132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183" t="s">
        <v>169</v>
      </c>
      <c r="D74" s="159"/>
      <c r="E74" s="160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7"/>
      <c r="Z74" s="147"/>
      <c r="AA74" s="147"/>
      <c r="AB74" s="147"/>
      <c r="AC74" s="147"/>
      <c r="AD74" s="147"/>
      <c r="AE74" s="147"/>
      <c r="AF74" s="147"/>
      <c r="AG74" s="147" t="s">
        <v>132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83" t="s">
        <v>170</v>
      </c>
      <c r="D75" s="159"/>
      <c r="E75" s="160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/>
      <c r="AG75" s="147" t="s">
        <v>132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183" t="s">
        <v>171</v>
      </c>
      <c r="D76" s="159"/>
      <c r="E76" s="160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/>
      <c r="AG76" s="147" t="s">
        <v>132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183" t="s">
        <v>172</v>
      </c>
      <c r="D77" s="159"/>
      <c r="E77" s="160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/>
      <c r="AG77" s="147" t="s">
        <v>132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83" t="s">
        <v>173</v>
      </c>
      <c r="D78" s="159"/>
      <c r="E78" s="160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132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183" t="s">
        <v>174</v>
      </c>
      <c r="D79" s="159"/>
      <c r="E79" s="160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7"/>
      <c r="Z79" s="147"/>
      <c r="AA79" s="147"/>
      <c r="AB79" s="147"/>
      <c r="AC79" s="147"/>
      <c r="AD79" s="147"/>
      <c r="AE79" s="147"/>
      <c r="AF79" s="147"/>
      <c r="AG79" s="147" t="s">
        <v>132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183" t="s">
        <v>175</v>
      </c>
      <c r="D80" s="159"/>
      <c r="E80" s="160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132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183" t="s">
        <v>176</v>
      </c>
      <c r="D81" s="159"/>
      <c r="E81" s="160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7"/>
      <c r="Z81" s="147"/>
      <c r="AA81" s="147"/>
      <c r="AB81" s="147"/>
      <c r="AC81" s="147"/>
      <c r="AD81" s="147"/>
      <c r="AE81" s="147"/>
      <c r="AF81" s="147"/>
      <c r="AG81" s="147" t="s">
        <v>132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83" t="s">
        <v>177</v>
      </c>
      <c r="D82" s="159"/>
      <c r="E82" s="160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7"/>
      <c r="Z82" s="147"/>
      <c r="AA82" s="147"/>
      <c r="AB82" s="147"/>
      <c r="AC82" s="147"/>
      <c r="AD82" s="147"/>
      <c r="AE82" s="147"/>
      <c r="AF82" s="147"/>
      <c r="AG82" s="147" t="s">
        <v>132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83" t="s">
        <v>178</v>
      </c>
      <c r="D83" s="159"/>
      <c r="E83" s="160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7"/>
      <c r="Z83" s="147"/>
      <c r="AA83" s="147"/>
      <c r="AB83" s="147"/>
      <c r="AC83" s="147"/>
      <c r="AD83" s="147"/>
      <c r="AE83" s="147"/>
      <c r="AF83" s="147"/>
      <c r="AG83" s="147" t="s">
        <v>132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183" t="s">
        <v>179</v>
      </c>
      <c r="D84" s="159"/>
      <c r="E84" s="160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132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183" t="s">
        <v>180</v>
      </c>
      <c r="D85" s="159"/>
      <c r="E85" s="160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7"/>
      <c r="Z85" s="147"/>
      <c r="AA85" s="147"/>
      <c r="AB85" s="147"/>
      <c r="AC85" s="147"/>
      <c r="AD85" s="147"/>
      <c r="AE85" s="147"/>
      <c r="AF85" s="147"/>
      <c r="AG85" s="147" t="s">
        <v>132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83" t="s">
        <v>181</v>
      </c>
      <c r="D86" s="159"/>
      <c r="E86" s="160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7"/>
      <c r="Z86" s="147"/>
      <c r="AA86" s="147"/>
      <c r="AB86" s="147"/>
      <c r="AC86" s="147"/>
      <c r="AD86" s="147"/>
      <c r="AE86" s="147"/>
      <c r="AF86" s="147"/>
      <c r="AG86" s="147" t="s">
        <v>132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3" t="s">
        <v>182</v>
      </c>
      <c r="D87" s="159"/>
      <c r="E87" s="160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132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83" t="s">
        <v>183</v>
      </c>
      <c r="D88" s="159"/>
      <c r="E88" s="160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7"/>
      <c r="Z88" s="147"/>
      <c r="AA88" s="147"/>
      <c r="AB88" s="147"/>
      <c r="AC88" s="147"/>
      <c r="AD88" s="147"/>
      <c r="AE88" s="147"/>
      <c r="AF88" s="147"/>
      <c r="AG88" s="147" t="s">
        <v>132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22.5" outlineLevel="1" x14ac:dyDescent="0.2">
      <c r="A89" s="168">
        <v>5</v>
      </c>
      <c r="B89" s="169" t="s">
        <v>184</v>
      </c>
      <c r="C89" s="182" t="s">
        <v>185</v>
      </c>
      <c r="D89" s="170" t="s">
        <v>144</v>
      </c>
      <c r="E89" s="171">
        <v>131</v>
      </c>
      <c r="F89" s="172"/>
      <c r="G89" s="173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15</v>
      </c>
      <c r="M89" s="157">
        <f>G89*(1+L89/100)</f>
        <v>0</v>
      </c>
      <c r="N89" s="157">
        <v>3.2849999999999997E-2</v>
      </c>
      <c r="O89" s="157">
        <f>ROUND(E89*N89,2)</f>
        <v>4.3</v>
      </c>
      <c r="P89" s="157">
        <v>0</v>
      </c>
      <c r="Q89" s="157">
        <f>ROUND(E89*P89,2)</f>
        <v>0</v>
      </c>
      <c r="R89" s="157"/>
      <c r="S89" s="157" t="s">
        <v>145</v>
      </c>
      <c r="T89" s="157" t="s">
        <v>146</v>
      </c>
      <c r="U89" s="157">
        <v>0</v>
      </c>
      <c r="V89" s="157">
        <f>ROUND(E89*U89,2)</f>
        <v>0</v>
      </c>
      <c r="W89" s="157"/>
      <c r="X89" s="157" t="s">
        <v>129</v>
      </c>
      <c r="Y89" s="147"/>
      <c r="Z89" s="147"/>
      <c r="AA89" s="147"/>
      <c r="AB89" s="147"/>
      <c r="AC89" s="147"/>
      <c r="AD89" s="147"/>
      <c r="AE89" s="147"/>
      <c r="AF89" s="147"/>
      <c r="AG89" s="147" t="s">
        <v>130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183" t="s">
        <v>186</v>
      </c>
      <c r="D90" s="159"/>
      <c r="E90" s="160">
        <v>131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7"/>
      <c r="Z90" s="147"/>
      <c r="AA90" s="147"/>
      <c r="AB90" s="147"/>
      <c r="AC90" s="147"/>
      <c r="AD90" s="147"/>
      <c r="AE90" s="147"/>
      <c r="AF90" s="147"/>
      <c r="AG90" s="147" t="s">
        <v>132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2.5" outlineLevel="1" x14ac:dyDescent="0.2">
      <c r="A91" s="168">
        <v>6</v>
      </c>
      <c r="B91" s="169" t="s">
        <v>187</v>
      </c>
      <c r="C91" s="182" t="s">
        <v>188</v>
      </c>
      <c r="D91" s="170" t="s">
        <v>144</v>
      </c>
      <c r="E91" s="171">
        <v>166</v>
      </c>
      <c r="F91" s="172"/>
      <c r="G91" s="173">
        <f>ROUND(E91*F91,2)</f>
        <v>0</v>
      </c>
      <c r="H91" s="158"/>
      <c r="I91" s="157">
        <f>ROUND(E91*H91,2)</f>
        <v>0</v>
      </c>
      <c r="J91" s="158"/>
      <c r="K91" s="157">
        <f>ROUND(E91*J91,2)</f>
        <v>0</v>
      </c>
      <c r="L91" s="157">
        <v>15</v>
      </c>
      <c r="M91" s="157">
        <f>G91*(1+L91/100)</f>
        <v>0</v>
      </c>
      <c r="N91" s="157">
        <v>3.2849999999999997E-2</v>
      </c>
      <c r="O91" s="157">
        <f>ROUND(E91*N91,2)</f>
        <v>5.45</v>
      </c>
      <c r="P91" s="157">
        <v>0</v>
      </c>
      <c r="Q91" s="157">
        <f>ROUND(E91*P91,2)</f>
        <v>0</v>
      </c>
      <c r="R91" s="157"/>
      <c r="S91" s="157" t="s">
        <v>145</v>
      </c>
      <c r="T91" s="157" t="s">
        <v>146</v>
      </c>
      <c r="U91" s="157">
        <v>0</v>
      </c>
      <c r="V91" s="157">
        <f>ROUND(E91*U91,2)</f>
        <v>0</v>
      </c>
      <c r="W91" s="157"/>
      <c r="X91" s="157" t="s">
        <v>129</v>
      </c>
      <c r="Y91" s="147"/>
      <c r="Z91" s="147"/>
      <c r="AA91" s="147"/>
      <c r="AB91" s="147"/>
      <c r="AC91" s="147"/>
      <c r="AD91" s="147"/>
      <c r="AE91" s="147"/>
      <c r="AF91" s="147"/>
      <c r="AG91" s="147" t="s">
        <v>130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3" t="s">
        <v>189</v>
      </c>
      <c r="D92" s="159"/>
      <c r="E92" s="160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132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3" t="s">
        <v>190</v>
      </c>
      <c r="D93" s="159"/>
      <c r="E93" s="160">
        <v>166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7"/>
      <c r="Z93" s="147"/>
      <c r="AA93" s="147"/>
      <c r="AB93" s="147"/>
      <c r="AC93" s="147"/>
      <c r="AD93" s="147"/>
      <c r="AE93" s="147"/>
      <c r="AF93" s="147"/>
      <c r="AG93" s="147" t="s">
        <v>132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2.5" outlineLevel="1" x14ac:dyDescent="0.2">
      <c r="A94" s="174">
        <v>7</v>
      </c>
      <c r="B94" s="175" t="s">
        <v>191</v>
      </c>
      <c r="C94" s="184" t="s">
        <v>192</v>
      </c>
      <c r="D94" s="176" t="s">
        <v>193</v>
      </c>
      <c r="E94" s="177">
        <v>35</v>
      </c>
      <c r="F94" s="178"/>
      <c r="G94" s="179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15</v>
      </c>
      <c r="M94" s="157">
        <f>G94*(1+L94/100)</f>
        <v>0</v>
      </c>
      <c r="N94" s="157">
        <v>5.1000000000000004E-4</v>
      </c>
      <c r="O94" s="157">
        <f>ROUND(E94*N94,2)</f>
        <v>0.02</v>
      </c>
      <c r="P94" s="157">
        <v>0</v>
      </c>
      <c r="Q94" s="157">
        <f>ROUND(E94*P94,2)</f>
        <v>0</v>
      </c>
      <c r="R94" s="157"/>
      <c r="S94" s="157" t="s">
        <v>145</v>
      </c>
      <c r="T94" s="157" t="s">
        <v>146</v>
      </c>
      <c r="U94" s="157">
        <v>0</v>
      </c>
      <c r="V94" s="157">
        <f>ROUND(E94*U94,2)</f>
        <v>0</v>
      </c>
      <c r="W94" s="157"/>
      <c r="X94" s="157" t="s">
        <v>129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130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68">
        <v>8</v>
      </c>
      <c r="B95" s="169" t="s">
        <v>194</v>
      </c>
      <c r="C95" s="182" t="s">
        <v>195</v>
      </c>
      <c r="D95" s="170" t="s">
        <v>196</v>
      </c>
      <c r="E95" s="171">
        <v>6.1800000000000001E-2</v>
      </c>
      <c r="F95" s="172"/>
      <c r="G95" s="173">
        <f>ROUND(E95*F95,2)</f>
        <v>0</v>
      </c>
      <c r="H95" s="158"/>
      <c r="I95" s="157">
        <f>ROUND(E95*H95,2)</f>
        <v>0</v>
      </c>
      <c r="J95" s="158"/>
      <c r="K95" s="157">
        <f>ROUND(E95*J95,2)</f>
        <v>0</v>
      </c>
      <c r="L95" s="157">
        <v>15</v>
      </c>
      <c r="M95" s="157">
        <f>G95*(1+L95/100)</f>
        <v>0</v>
      </c>
      <c r="N95" s="157">
        <v>1</v>
      </c>
      <c r="O95" s="157">
        <f>ROUND(E95*N95,2)</f>
        <v>0.06</v>
      </c>
      <c r="P95" s="157">
        <v>0</v>
      </c>
      <c r="Q95" s="157">
        <f>ROUND(E95*P95,2)</f>
        <v>0</v>
      </c>
      <c r="R95" s="157" t="s">
        <v>197</v>
      </c>
      <c r="S95" s="157" t="s">
        <v>128</v>
      </c>
      <c r="T95" s="157" t="s">
        <v>128</v>
      </c>
      <c r="U95" s="157">
        <v>0</v>
      </c>
      <c r="V95" s="157">
        <f>ROUND(E95*U95,2)</f>
        <v>0</v>
      </c>
      <c r="W95" s="157"/>
      <c r="X95" s="157" t="s">
        <v>198</v>
      </c>
      <c r="Y95" s="147"/>
      <c r="Z95" s="147"/>
      <c r="AA95" s="147"/>
      <c r="AB95" s="147"/>
      <c r="AC95" s="147"/>
      <c r="AD95" s="147"/>
      <c r="AE95" s="147"/>
      <c r="AF95" s="147"/>
      <c r="AG95" s="147" t="s">
        <v>199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183" t="s">
        <v>200</v>
      </c>
      <c r="D96" s="159"/>
      <c r="E96" s="160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7"/>
      <c r="Z96" s="147"/>
      <c r="AA96" s="147"/>
      <c r="AB96" s="147"/>
      <c r="AC96" s="147"/>
      <c r="AD96" s="147"/>
      <c r="AE96" s="147"/>
      <c r="AF96" s="147"/>
      <c r="AG96" s="147" t="s">
        <v>132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3" t="s">
        <v>201</v>
      </c>
      <c r="D97" s="159"/>
      <c r="E97" s="160">
        <v>6.1800000000000001E-2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7"/>
      <c r="Z97" s="147"/>
      <c r="AA97" s="147"/>
      <c r="AB97" s="147"/>
      <c r="AC97" s="147"/>
      <c r="AD97" s="147"/>
      <c r="AE97" s="147"/>
      <c r="AF97" s="147"/>
      <c r="AG97" s="147" t="s">
        <v>132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2.5" outlineLevel="1" x14ac:dyDescent="0.2">
      <c r="A98" s="168">
        <v>9</v>
      </c>
      <c r="B98" s="169" t="s">
        <v>202</v>
      </c>
      <c r="C98" s="182" t="s">
        <v>203</v>
      </c>
      <c r="D98" s="170" t="s">
        <v>144</v>
      </c>
      <c r="E98" s="171">
        <v>326.7</v>
      </c>
      <c r="F98" s="172"/>
      <c r="G98" s="173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15</v>
      </c>
      <c r="M98" s="157">
        <f>G98*(1+L98/100)</f>
        <v>0</v>
      </c>
      <c r="N98" s="157">
        <v>1.4800000000000001E-2</v>
      </c>
      <c r="O98" s="157">
        <f>ROUND(E98*N98,2)</f>
        <v>4.84</v>
      </c>
      <c r="P98" s="157">
        <v>0</v>
      </c>
      <c r="Q98" s="157">
        <f>ROUND(E98*P98,2)</f>
        <v>0</v>
      </c>
      <c r="R98" s="157"/>
      <c r="S98" s="157" t="s">
        <v>145</v>
      </c>
      <c r="T98" s="157" t="s">
        <v>146</v>
      </c>
      <c r="U98" s="157">
        <v>0</v>
      </c>
      <c r="V98" s="157">
        <f>ROUND(E98*U98,2)</f>
        <v>0</v>
      </c>
      <c r="W98" s="157"/>
      <c r="X98" s="157" t="s">
        <v>198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199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83" t="s">
        <v>204</v>
      </c>
      <c r="D99" s="159"/>
      <c r="E99" s="160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7"/>
      <c r="Z99" s="147"/>
      <c r="AA99" s="147"/>
      <c r="AB99" s="147"/>
      <c r="AC99" s="147"/>
      <c r="AD99" s="147"/>
      <c r="AE99" s="147"/>
      <c r="AF99" s="147"/>
      <c r="AG99" s="147" t="s">
        <v>132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54"/>
      <c r="B100" s="155"/>
      <c r="C100" s="183" t="s">
        <v>205</v>
      </c>
      <c r="D100" s="159"/>
      <c r="E100" s="160">
        <v>326.7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132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68">
        <v>10</v>
      </c>
      <c r="B101" s="169" t="s">
        <v>206</v>
      </c>
      <c r="C101" s="182" t="s">
        <v>207</v>
      </c>
      <c r="D101" s="170" t="s">
        <v>196</v>
      </c>
      <c r="E101" s="171">
        <v>45.66</v>
      </c>
      <c r="F101" s="172"/>
      <c r="G101" s="173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15</v>
      </c>
      <c r="M101" s="157">
        <f>G101*(1+L101/100)</f>
        <v>0</v>
      </c>
      <c r="N101" s="157">
        <v>1</v>
      </c>
      <c r="O101" s="157">
        <f>ROUND(E101*N101,2)</f>
        <v>45.66</v>
      </c>
      <c r="P101" s="157">
        <v>0</v>
      </c>
      <c r="Q101" s="157">
        <f>ROUND(E101*P101,2)</f>
        <v>0</v>
      </c>
      <c r="R101" s="157" t="s">
        <v>197</v>
      </c>
      <c r="S101" s="157" t="s">
        <v>128</v>
      </c>
      <c r="T101" s="157" t="s">
        <v>128</v>
      </c>
      <c r="U101" s="157">
        <v>0</v>
      </c>
      <c r="V101" s="157">
        <f>ROUND(E101*U101,2)</f>
        <v>0</v>
      </c>
      <c r="W101" s="157"/>
      <c r="X101" s="157" t="s">
        <v>198</v>
      </c>
      <c r="Y101" s="147"/>
      <c r="Z101" s="147"/>
      <c r="AA101" s="147"/>
      <c r="AB101" s="147"/>
      <c r="AC101" s="147"/>
      <c r="AD101" s="147"/>
      <c r="AE101" s="147"/>
      <c r="AF101" s="147"/>
      <c r="AG101" s="147" t="s">
        <v>199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183" t="s">
        <v>208</v>
      </c>
      <c r="D102" s="159"/>
      <c r="E102" s="160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132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183" t="s">
        <v>209</v>
      </c>
      <c r="D103" s="159"/>
      <c r="E103" s="160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132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54"/>
      <c r="B104" s="155"/>
      <c r="C104" s="183" t="s">
        <v>210</v>
      </c>
      <c r="D104" s="159"/>
      <c r="E104" s="160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132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83" t="s">
        <v>211</v>
      </c>
      <c r="D105" s="159"/>
      <c r="E105" s="160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132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183" t="s">
        <v>212</v>
      </c>
      <c r="D106" s="159"/>
      <c r="E106" s="160">
        <v>45.66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132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x14ac:dyDescent="0.2">
      <c r="A107" s="162" t="s">
        <v>123</v>
      </c>
      <c r="B107" s="163" t="s">
        <v>79</v>
      </c>
      <c r="C107" s="181" t="s">
        <v>80</v>
      </c>
      <c r="D107" s="164"/>
      <c r="E107" s="165"/>
      <c r="F107" s="166"/>
      <c r="G107" s="167">
        <f>SUMIF(AG108:AG108,"&lt;&gt;NOR",G108:G108)</f>
        <v>0</v>
      </c>
      <c r="H107" s="161"/>
      <c r="I107" s="161">
        <f>SUM(I108:I108)</f>
        <v>0</v>
      </c>
      <c r="J107" s="161"/>
      <c r="K107" s="161">
        <f>SUM(K108:K108)</f>
        <v>0</v>
      </c>
      <c r="L107" s="161"/>
      <c r="M107" s="161">
        <f>SUM(M108:M108)</f>
        <v>0</v>
      </c>
      <c r="N107" s="161"/>
      <c r="O107" s="161">
        <f>SUM(O108:O108)</f>
        <v>0</v>
      </c>
      <c r="P107" s="161"/>
      <c r="Q107" s="161">
        <f>SUM(Q108:Q108)</f>
        <v>0</v>
      </c>
      <c r="R107" s="161"/>
      <c r="S107" s="161"/>
      <c r="T107" s="161"/>
      <c r="U107" s="161"/>
      <c r="V107" s="161">
        <f>SUM(V108:V108)</f>
        <v>46.71</v>
      </c>
      <c r="W107" s="161"/>
      <c r="X107" s="161"/>
      <c r="AG107" t="s">
        <v>124</v>
      </c>
    </row>
    <row r="108" spans="1:60" outlineLevel="1" x14ac:dyDescent="0.2">
      <c r="A108" s="168">
        <v>11</v>
      </c>
      <c r="B108" s="169" t="s">
        <v>213</v>
      </c>
      <c r="C108" s="182" t="s">
        <v>214</v>
      </c>
      <c r="D108" s="170" t="s">
        <v>196</v>
      </c>
      <c r="E108" s="171">
        <v>60.430520000000001</v>
      </c>
      <c r="F108" s="172"/>
      <c r="G108" s="173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15</v>
      </c>
      <c r="M108" s="157">
        <f>G108*(1+L108/100)</f>
        <v>0</v>
      </c>
      <c r="N108" s="157">
        <v>0</v>
      </c>
      <c r="O108" s="157">
        <f>ROUND(E108*N108,2)</f>
        <v>0</v>
      </c>
      <c r="P108" s="157">
        <v>0</v>
      </c>
      <c r="Q108" s="157">
        <f>ROUND(E108*P108,2)</f>
        <v>0</v>
      </c>
      <c r="R108" s="157"/>
      <c r="S108" s="157" t="s">
        <v>128</v>
      </c>
      <c r="T108" s="157" t="s">
        <v>128</v>
      </c>
      <c r="U108" s="157">
        <v>0.77300000000000002</v>
      </c>
      <c r="V108" s="157">
        <f>ROUND(E108*U108,2)</f>
        <v>46.71</v>
      </c>
      <c r="W108" s="157"/>
      <c r="X108" s="157" t="s">
        <v>215</v>
      </c>
      <c r="Y108" s="147"/>
      <c r="Z108" s="147"/>
      <c r="AA108" s="147"/>
      <c r="AB108" s="147"/>
      <c r="AC108" s="147"/>
      <c r="AD108" s="147"/>
      <c r="AE108" s="147"/>
      <c r="AF108" s="147"/>
      <c r="AG108" s="147" t="s">
        <v>216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x14ac:dyDescent="0.2">
      <c r="A109" s="3"/>
      <c r="B109" s="4"/>
      <c r="C109" s="185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v>15</v>
      </c>
      <c r="AF109">
        <v>21</v>
      </c>
      <c r="AG109" t="s">
        <v>110</v>
      </c>
    </row>
    <row r="110" spans="1:60" x14ac:dyDescent="0.2">
      <c r="A110" s="150"/>
      <c r="B110" s="151" t="s">
        <v>31</v>
      </c>
      <c r="C110" s="186"/>
      <c r="D110" s="152"/>
      <c r="E110" s="153"/>
      <c r="F110" s="153"/>
      <c r="G110" s="180">
        <f>G8+G107</f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f>SUMIF(L7:L108,AE109,G7:G108)</f>
        <v>0</v>
      </c>
      <c r="AF110">
        <f>SUMIF(L7:L108,AF109,G7:G108)</f>
        <v>0</v>
      </c>
      <c r="AG110" t="s">
        <v>217</v>
      </c>
    </row>
    <row r="111" spans="1:60" x14ac:dyDescent="0.2">
      <c r="A111" s="3"/>
      <c r="B111" s="4"/>
      <c r="C111" s="185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3"/>
      <c r="B112" s="4"/>
      <c r="C112" s="185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70" t="s">
        <v>218</v>
      </c>
      <c r="B113" s="270"/>
      <c r="C113" s="271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251"/>
      <c r="B114" s="252"/>
      <c r="C114" s="253"/>
      <c r="D114" s="252"/>
      <c r="E114" s="252"/>
      <c r="F114" s="252"/>
      <c r="G114" s="254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G114" t="s">
        <v>219</v>
      </c>
    </row>
    <row r="115" spans="1:33" x14ac:dyDescent="0.2">
      <c r="A115" s="255"/>
      <c r="B115" s="256"/>
      <c r="C115" s="257"/>
      <c r="D115" s="256"/>
      <c r="E115" s="256"/>
      <c r="F115" s="256"/>
      <c r="G115" s="258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A116" s="255"/>
      <c r="B116" s="256"/>
      <c r="C116" s="257"/>
      <c r="D116" s="256"/>
      <c r="E116" s="256"/>
      <c r="F116" s="256"/>
      <c r="G116" s="258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">
      <c r="A117" s="255"/>
      <c r="B117" s="256"/>
      <c r="C117" s="257"/>
      <c r="D117" s="256"/>
      <c r="E117" s="256"/>
      <c r="F117" s="256"/>
      <c r="G117" s="258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259"/>
      <c r="B118" s="260"/>
      <c r="C118" s="261"/>
      <c r="D118" s="260"/>
      <c r="E118" s="260"/>
      <c r="F118" s="260"/>
      <c r="G118" s="262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">
      <c r="A119" s="3"/>
      <c r="B119" s="4"/>
      <c r="C119" s="185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C120" s="187"/>
      <c r="D120" s="10"/>
      <c r="AG120" t="s">
        <v>220</v>
      </c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14:G118"/>
    <mergeCell ref="A1:G1"/>
    <mergeCell ref="C2:G2"/>
    <mergeCell ref="C3:G3"/>
    <mergeCell ref="C4:G4"/>
    <mergeCell ref="A113:C11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71473-AD28-49DC-A7BD-E7149228C155}">
  <sheetPr>
    <outlinePr summaryBelow="0"/>
  </sheetPr>
  <dimension ref="A1:BH5000"/>
  <sheetViews>
    <sheetView tabSelected="1" workbookViewId="0">
      <pane ySplit="7" topLeftCell="A387" activePane="bottomLeft" state="frozen"/>
      <selection pane="bottomLeft" activeCell="C398" sqref="C398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3" t="s">
        <v>7</v>
      </c>
      <c r="B1" s="263"/>
      <c r="C1" s="263"/>
      <c r="D1" s="263"/>
      <c r="E1" s="263"/>
      <c r="F1" s="263"/>
      <c r="G1" s="263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64" t="s">
        <v>44</v>
      </c>
      <c r="D2" s="265"/>
      <c r="E2" s="265"/>
      <c r="F2" s="265"/>
      <c r="G2" s="266"/>
      <c r="AG2" t="s">
        <v>99</v>
      </c>
    </row>
    <row r="3" spans="1:60" ht="24.95" customHeight="1" x14ac:dyDescent="0.2">
      <c r="A3" s="139" t="s">
        <v>9</v>
      </c>
      <c r="B3" s="49" t="s">
        <v>46</v>
      </c>
      <c r="C3" s="264" t="s">
        <v>47</v>
      </c>
      <c r="D3" s="265"/>
      <c r="E3" s="265"/>
      <c r="F3" s="265"/>
      <c r="G3" s="266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49</v>
      </c>
      <c r="C4" s="267" t="s">
        <v>50</v>
      </c>
      <c r="D4" s="268"/>
      <c r="E4" s="268"/>
      <c r="F4" s="268"/>
      <c r="G4" s="269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123</v>
      </c>
      <c r="B8" s="163" t="s">
        <v>57</v>
      </c>
      <c r="C8" s="181" t="s">
        <v>58</v>
      </c>
      <c r="D8" s="164"/>
      <c r="E8" s="165"/>
      <c r="F8" s="166"/>
      <c r="G8" s="167">
        <f>SUMIF(AG9:AG61,"&lt;&gt;NOR",G9:G61)</f>
        <v>0</v>
      </c>
      <c r="H8" s="161"/>
      <c r="I8" s="161">
        <f>SUM(I9:I61)</f>
        <v>0</v>
      </c>
      <c r="J8" s="161"/>
      <c r="K8" s="161">
        <f>SUM(K9:K61)</f>
        <v>0</v>
      </c>
      <c r="L8" s="161"/>
      <c r="M8" s="161">
        <f>SUM(M9:M61)</f>
        <v>0</v>
      </c>
      <c r="N8" s="161"/>
      <c r="O8" s="161">
        <f>SUM(O9:O61)</f>
        <v>87.59</v>
      </c>
      <c r="P8" s="161"/>
      <c r="Q8" s="161">
        <f>SUM(Q9:Q61)</f>
        <v>46.17</v>
      </c>
      <c r="R8" s="161"/>
      <c r="S8" s="161"/>
      <c r="T8" s="161"/>
      <c r="U8" s="161"/>
      <c r="V8" s="161">
        <f>SUM(V9:V61)</f>
        <v>1036.22</v>
      </c>
      <c r="W8" s="161"/>
      <c r="X8" s="161"/>
      <c r="AG8" t="s">
        <v>124</v>
      </c>
    </row>
    <row r="9" spans="1:60" outlineLevel="1" x14ac:dyDescent="0.2">
      <c r="A9" s="168">
        <v>1</v>
      </c>
      <c r="B9" s="169" t="s">
        <v>221</v>
      </c>
      <c r="C9" s="182" t="s">
        <v>222</v>
      </c>
      <c r="D9" s="170" t="s">
        <v>223</v>
      </c>
      <c r="E9" s="171">
        <v>58.99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0</v>
      </c>
      <c r="O9" s="157">
        <f>ROUND(E9*N9,2)</f>
        <v>0</v>
      </c>
      <c r="P9" s="157">
        <v>0.13800000000000001</v>
      </c>
      <c r="Q9" s="157">
        <f>ROUND(E9*P9,2)</f>
        <v>8.14</v>
      </c>
      <c r="R9" s="157"/>
      <c r="S9" s="157" t="s">
        <v>128</v>
      </c>
      <c r="T9" s="157" t="s">
        <v>128</v>
      </c>
      <c r="U9" s="157">
        <v>0.16</v>
      </c>
      <c r="V9" s="157">
        <f>ROUND(E9*U9,2)</f>
        <v>9.44</v>
      </c>
      <c r="W9" s="157"/>
      <c r="X9" s="157" t="s">
        <v>129</v>
      </c>
      <c r="Y9" s="147"/>
      <c r="Z9" s="147"/>
      <c r="AA9" s="147"/>
      <c r="AB9" s="147"/>
      <c r="AC9" s="147"/>
      <c r="AD9" s="147"/>
      <c r="AE9" s="147"/>
      <c r="AF9" s="147"/>
      <c r="AG9" s="147" t="s">
        <v>130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3" t="s">
        <v>224</v>
      </c>
      <c r="D10" s="159"/>
      <c r="E10" s="160">
        <v>30.03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132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3" t="s">
        <v>225</v>
      </c>
      <c r="D11" s="159"/>
      <c r="E11" s="160">
        <v>28.96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132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8">
        <v>2</v>
      </c>
      <c r="B12" s="169" t="s">
        <v>226</v>
      </c>
      <c r="C12" s="182" t="s">
        <v>227</v>
      </c>
      <c r="D12" s="170" t="s">
        <v>223</v>
      </c>
      <c r="E12" s="171">
        <v>15.5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15</v>
      </c>
      <c r="M12" s="157">
        <f>G12*(1+L12/100)</f>
        <v>0</v>
      </c>
      <c r="N12" s="157">
        <v>0</v>
      </c>
      <c r="O12" s="157">
        <f>ROUND(E12*N12,2)</f>
        <v>0</v>
      </c>
      <c r="P12" s="157">
        <v>0.41699999999999998</v>
      </c>
      <c r="Q12" s="157">
        <f>ROUND(E12*P12,2)</f>
        <v>6.46</v>
      </c>
      <c r="R12" s="157"/>
      <c r="S12" s="157" t="s">
        <v>128</v>
      </c>
      <c r="T12" s="157" t="s">
        <v>128</v>
      </c>
      <c r="U12" s="157">
        <v>0.13</v>
      </c>
      <c r="V12" s="157">
        <f>ROUND(E12*U12,2)</f>
        <v>2.02</v>
      </c>
      <c r="W12" s="157"/>
      <c r="X12" s="157" t="s">
        <v>129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228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183" t="s">
        <v>229</v>
      </c>
      <c r="D13" s="159"/>
      <c r="E13" s="160">
        <v>15.5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132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8">
        <v>3</v>
      </c>
      <c r="B14" s="169" t="s">
        <v>230</v>
      </c>
      <c r="C14" s="182" t="s">
        <v>231</v>
      </c>
      <c r="D14" s="170" t="s">
        <v>223</v>
      </c>
      <c r="E14" s="171">
        <v>71.760000000000005</v>
      </c>
      <c r="F14" s="172"/>
      <c r="G14" s="173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15</v>
      </c>
      <c r="M14" s="157">
        <f>G14*(1+L14/100)</f>
        <v>0</v>
      </c>
      <c r="N14" s="157">
        <v>0</v>
      </c>
      <c r="O14" s="157">
        <f>ROUND(E14*N14,2)</f>
        <v>0</v>
      </c>
      <c r="P14" s="157">
        <v>0.44</v>
      </c>
      <c r="Q14" s="157">
        <f>ROUND(E14*P14,2)</f>
        <v>31.57</v>
      </c>
      <c r="R14" s="157"/>
      <c r="S14" s="157" t="s">
        <v>128</v>
      </c>
      <c r="T14" s="157" t="s">
        <v>128</v>
      </c>
      <c r="U14" s="157">
        <v>0.376</v>
      </c>
      <c r="V14" s="157">
        <f>ROUND(E14*U14,2)</f>
        <v>26.98</v>
      </c>
      <c r="W14" s="157"/>
      <c r="X14" s="157" t="s">
        <v>129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130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183" t="s">
        <v>229</v>
      </c>
      <c r="D15" s="159"/>
      <c r="E15" s="160">
        <v>15.5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132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83" t="s">
        <v>232</v>
      </c>
      <c r="D16" s="159"/>
      <c r="E16" s="160">
        <v>27.3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132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183" t="s">
        <v>225</v>
      </c>
      <c r="D17" s="159"/>
      <c r="E17" s="160">
        <v>28.96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132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68">
        <v>4</v>
      </c>
      <c r="B18" s="169" t="s">
        <v>233</v>
      </c>
      <c r="C18" s="182" t="s">
        <v>234</v>
      </c>
      <c r="D18" s="170" t="s">
        <v>144</v>
      </c>
      <c r="E18" s="171">
        <v>15</v>
      </c>
      <c r="F18" s="172"/>
      <c r="G18" s="173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15</v>
      </c>
      <c r="M18" s="157">
        <f>G18*(1+L18/100)</f>
        <v>0</v>
      </c>
      <c r="N18" s="157">
        <v>1.2710000000000001E-2</v>
      </c>
      <c r="O18" s="157">
        <f>ROUND(E18*N18,2)</f>
        <v>0.19</v>
      </c>
      <c r="P18" s="157">
        <v>0</v>
      </c>
      <c r="Q18" s="157">
        <f>ROUND(E18*P18,2)</f>
        <v>0</v>
      </c>
      <c r="R18" s="157"/>
      <c r="S18" s="157" t="s">
        <v>128</v>
      </c>
      <c r="T18" s="157" t="s">
        <v>128</v>
      </c>
      <c r="U18" s="157">
        <v>1.153</v>
      </c>
      <c r="V18" s="157">
        <f>ROUND(E18*U18,2)</f>
        <v>17.3</v>
      </c>
      <c r="W18" s="157"/>
      <c r="X18" s="157" t="s">
        <v>129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130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183" t="s">
        <v>235</v>
      </c>
      <c r="D19" s="159"/>
      <c r="E19" s="160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132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83" t="s">
        <v>236</v>
      </c>
      <c r="D20" s="159"/>
      <c r="E20" s="160">
        <v>15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132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68">
        <v>5</v>
      </c>
      <c r="B21" s="169" t="s">
        <v>237</v>
      </c>
      <c r="C21" s="182" t="s">
        <v>238</v>
      </c>
      <c r="D21" s="170" t="s">
        <v>239</v>
      </c>
      <c r="E21" s="171">
        <v>4.5</v>
      </c>
      <c r="F21" s="172"/>
      <c r="G21" s="173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15</v>
      </c>
      <c r="M21" s="157">
        <f>G21*(1+L21/100)</f>
        <v>0</v>
      </c>
      <c r="N21" s="157">
        <v>0</v>
      </c>
      <c r="O21" s="157">
        <f>ROUND(E21*N21,2)</f>
        <v>0</v>
      </c>
      <c r="P21" s="157">
        <v>0</v>
      </c>
      <c r="Q21" s="157">
        <f>ROUND(E21*P21,2)</f>
        <v>0</v>
      </c>
      <c r="R21" s="157"/>
      <c r="S21" s="157" t="s">
        <v>128</v>
      </c>
      <c r="T21" s="157" t="s">
        <v>128</v>
      </c>
      <c r="U21" s="157">
        <v>16.54</v>
      </c>
      <c r="V21" s="157">
        <f>ROUND(E21*U21,2)</f>
        <v>74.430000000000007</v>
      </c>
      <c r="W21" s="157"/>
      <c r="X21" s="157" t="s">
        <v>129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130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83" t="s">
        <v>240</v>
      </c>
      <c r="D22" s="159"/>
      <c r="E22" s="160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132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3" t="s">
        <v>241</v>
      </c>
      <c r="D23" s="159"/>
      <c r="E23" s="160">
        <v>1.5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132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3" t="s">
        <v>242</v>
      </c>
      <c r="D24" s="159"/>
      <c r="E24" s="160">
        <v>3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132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68">
        <v>6</v>
      </c>
      <c r="B25" s="169" t="s">
        <v>243</v>
      </c>
      <c r="C25" s="182" t="s">
        <v>244</v>
      </c>
      <c r="D25" s="170" t="s">
        <v>239</v>
      </c>
      <c r="E25" s="171">
        <v>7.4980000000000002</v>
      </c>
      <c r="F25" s="172"/>
      <c r="G25" s="173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15</v>
      </c>
      <c r="M25" s="157">
        <f>G25*(1+L25/100)</f>
        <v>0</v>
      </c>
      <c r="N25" s="157">
        <v>0</v>
      </c>
      <c r="O25" s="157">
        <f>ROUND(E25*N25,2)</f>
        <v>0</v>
      </c>
      <c r="P25" s="157">
        <v>0</v>
      </c>
      <c r="Q25" s="157">
        <f>ROUND(E25*P25,2)</f>
        <v>0</v>
      </c>
      <c r="R25" s="157"/>
      <c r="S25" s="157" t="s">
        <v>128</v>
      </c>
      <c r="T25" s="157" t="s">
        <v>128</v>
      </c>
      <c r="U25" s="157">
        <v>5.9260000000000002</v>
      </c>
      <c r="V25" s="157">
        <f>ROUND(E25*U25,2)</f>
        <v>44.43</v>
      </c>
      <c r="W25" s="157"/>
      <c r="X25" s="157" t="s">
        <v>129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130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183" t="s">
        <v>245</v>
      </c>
      <c r="D26" s="159"/>
      <c r="E26" s="160">
        <v>6.67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132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83" t="s">
        <v>246</v>
      </c>
      <c r="D27" s="159"/>
      <c r="E27" s="160">
        <v>0.82799999999999996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132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8">
        <v>7</v>
      </c>
      <c r="B28" s="169" t="s">
        <v>247</v>
      </c>
      <c r="C28" s="182" t="s">
        <v>248</v>
      </c>
      <c r="D28" s="170" t="s">
        <v>239</v>
      </c>
      <c r="E28" s="171">
        <v>108.675</v>
      </c>
      <c r="F28" s="172"/>
      <c r="G28" s="173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15</v>
      </c>
      <c r="M28" s="157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7"/>
      <c r="S28" s="157" t="s">
        <v>128</v>
      </c>
      <c r="T28" s="157" t="s">
        <v>128</v>
      </c>
      <c r="U28" s="157">
        <v>3.5329999999999999</v>
      </c>
      <c r="V28" s="157">
        <f>ROUND(E28*U28,2)</f>
        <v>383.95</v>
      </c>
      <c r="W28" s="157"/>
      <c r="X28" s="157" t="s">
        <v>129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130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183" t="s">
        <v>249</v>
      </c>
      <c r="D29" s="159"/>
      <c r="E29" s="160">
        <v>108.675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132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8">
        <v>8</v>
      </c>
      <c r="B30" s="169" t="s">
        <v>250</v>
      </c>
      <c r="C30" s="182" t="s">
        <v>251</v>
      </c>
      <c r="D30" s="170" t="s">
        <v>239</v>
      </c>
      <c r="E30" s="171">
        <v>7.29</v>
      </c>
      <c r="F30" s="172"/>
      <c r="G30" s="173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15</v>
      </c>
      <c r="M30" s="157">
        <f>G30*(1+L30/100)</f>
        <v>0</v>
      </c>
      <c r="N30" s="157">
        <v>0</v>
      </c>
      <c r="O30" s="157">
        <f>ROUND(E30*N30,2)</f>
        <v>0</v>
      </c>
      <c r="P30" s="157">
        <v>0</v>
      </c>
      <c r="Q30" s="157">
        <f>ROUND(E30*P30,2)</f>
        <v>0</v>
      </c>
      <c r="R30" s="157"/>
      <c r="S30" s="157" t="s">
        <v>128</v>
      </c>
      <c r="T30" s="157" t="s">
        <v>128</v>
      </c>
      <c r="U30" s="157">
        <v>6.298</v>
      </c>
      <c r="V30" s="157">
        <f>ROUND(E30*U30,2)</f>
        <v>45.91</v>
      </c>
      <c r="W30" s="157"/>
      <c r="X30" s="157" t="s">
        <v>129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228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3" t="s">
        <v>252</v>
      </c>
      <c r="D31" s="159"/>
      <c r="E31" s="160">
        <v>7.29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132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8">
        <v>9</v>
      </c>
      <c r="B32" s="169" t="s">
        <v>253</v>
      </c>
      <c r="C32" s="182" t="s">
        <v>254</v>
      </c>
      <c r="D32" s="170" t="s">
        <v>239</v>
      </c>
      <c r="E32" s="171">
        <v>44.787999999999997</v>
      </c>
      <c r="F32" s="172"/>
      <c r="G32" s="173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15</v>
      </c>
      <c r="M32" s="157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7"/>
      <c r="S32" s="157" t="s">
        <v>128</v>
      </c>
      <c r="T32" s="157" t="s">
        <v>128</v>
      </c>
      <c r="U32" s="157">
        <v>1.0999999999999999E-2</v>
      </c>
      <c r="V32" s="157">
        <f>ROUND(E32*U32,2)</f>
        <v>0.49</v>
      </c>
      <c r="W32" s="157"/>
      <c r="X32" s="157" t="s">
        <v>129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228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183" t="s">
        <v>255</v>
      </c>
      <c r="D33" s="159"/>
      <c r="E33" s="160">
        <v>7.29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132</v>
      </c>
      <c r="AH33" s="147">
        <v>5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183" t="s">
        <v>256</v>
      </c>
      <c r="D34" s="159"/>
      <c r="E34" s="160">
        <v>7.4980000000000002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132</v>
      </c>
      <c r="AH34" s="147">
        <v>5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54"/>
      <c r="B35" s="155"/>
      <c r="C35" s="183" t="s">
        <v>257</v>
      </c>
      <c r="D35" s="159"/>
      <c r="E35" s="160">
        <v>30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7"/>
      <c r="Z35" s="147"/>
      <c r="AA35" s="147"/>
      <c r="AB35" s="147"/>
      <c r="AC35" s="147"/>
      <c r="AD35" s="147"/>
      <c r="AE35" s="147"/>
      <c r="AF35" s="147"/>
      <c r="AG35" s="147" t="s">
        <v>132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68">
        <v>10</v>
      </c>
      <c r="B36" s="169" t="s">
        <v>258</v>
      </c>
      <c r="C36" s="182" t="s">
        <v>259</v>
      </c>
      <c r="D36" s="170" t="s">
        <v>239</v>
      </c>
      <c r="E36" s="171">
        <v>123.46299999999999</v>
      </c>
      <c r="F36" s="172"/>
      <c r="G36" s="173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15</v>
      </c>
      <c r="M36" s="157">
        <f>G36*(1+L36/100)</f>
        <v>0</v>
      </c>
      <c r="N36" s="157">
        <v>0</v>
      </c>
      <c r="O36" s="157">
        <f>ROUND(E36*N36,2)</f>
        <v>0</v>
      </c>
      <c r="P36" s="157">
        <v>0</v>
      </c>
      <c r="Q36" s="157">
        <f>ROUND(E36*P36,2)</f>
        <v>0</v>
      </c>
      <c r="R36" s="157"/>
      <c r="S36" s="157" t="s">
        <v>128</v>
      </c>
      <c r="T36" s="157" t="s">
        <v>128</v>
      </c>
      <c r="U36" s="157">
        <v>0.66800000000000004</v>
      </c>
      <c r="V36" s="157">
        <f>ROUND(E36*U36,2)</f>
        <v>82.47</v>
      </c>
      <c r="W36" s="157"/>
      <c r="X36" s="157" t="s">
        <v>129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130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83" t="s">
        <v>260</v>
      </c>
      <c r="D37" s="159"/>
      <c r="E37" s="160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132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183" t="s">
        <v>255</v>
      </c>
      <c r="D38" s="159"/>
      <c r="E38" s="160">
        <v>7.29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7"/>
      <c r="Z38" s="147"/>
      <c r="AA38" s="147"/>
      <c r="AB38" s="147"/>
      <c r="AC38" s="147"/>
      <c r="AD38" s="147"/>
      <c r="AE38" s="147"/>
      <c r="AF38" s="147"/>
      <c r="AG38" s="147" t="s">
        <v>132</v>
      </c>
      <c r="AH38" s="147">
        <v>5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83" t="s">
        <v>261</v>
      </c>
      <c r="D39" s="159"/>
      <c r="E39" s="160">
        <v>108.675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7"/>
      <c r="Z39" s="147"/>
      <c r="AA39" s="147"/>
      <c r="AB39" s="147"/>
      <c r="AC39" s="147"/>
      <c r="AD39" s="147"/>
      <c r="AE39" s="147"/>
      <c r="AF39" s="147"/>
      <c r="AG39" s="147" t="s">
        <v>132</v>
      </c>
      <c r="AH39" s="147">
        <v>5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83" t="s">
        <v>256</v>
      </c>
      <c r="D40" s="159"/>
      <c r="E40" s="160">
        <v>7.4980000000000002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132</v>
      </c>
      <c r="AH40" s="147">
        <v>5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68">
        <v>11</v>
      </c>
      <c r="B41" s="169" t="s">
        <v>262</v>
      </c>
      <c r="C41" s="182" t="s">
        <v>263</v>
      </c>
      <c r="D41" s="170" t="s">
        <v>239</v>
      </c>
      <c r="E41" s="171">
        <v>123.46299999999999</v>
      </c>
      <c r="F41" s="172"/>
      <c r="G41" s="173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15</v>
      </c>
      <c r="M41" s="157">
        <f>G41*(1+L41/100)</f>
        <v>0</v>
      </c>
      <c r="N41" s="157">
        <v>0</v>
      </c>
      <c r="O41" s="157">
        <f>ROUND(E41*N41,2)</f>
        <v>0</v>
      </c>
      <c r="P41" s="157">
        <v>0</v>
      </c>
      <c r="Q41" s="157">
        <f>ROUND(E41*P41,2)</f>
        <v>0</v>
      </c>
      <c r="R41" s="157"/>
      <c r="S41" s="157" t="s">
        <v>128</v>
      </c>
      <c r="T41" s="157" t="s">
        <v>128</v>
      </c>
      <c r="U41" s="157">
        <v>0.59099999999999997</v>
      </c>
      <c r="V41" s="157">
        <f>ROUND(E41*U41,2)</f>
        <v>72.97</v>
      </c>
      <c r="W41" s="157"/>
      <c r="X41" s="157" t="s">
        <v>129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130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183" t="s">
        <v>264</v>
      </c>
      <c r="D42" s="159"/>
      <c r="E42" s="160">
        <v>123.46299999999999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7"/>
      <c r="Z42" s="147"/>
      <c r="AA42" s="147"/>
      <c r="AB42" s="147"/>
      <c r="AC42" s="147"/>
      <c r="AD42" s="147"/>
      <c r="AE42" s="147"/>
      <c r="AF42" s="147"/>
      <c r="AG42" s="147" t="s">
        <v>132</v>
      </c>
      <c r="AH42" s="147">
        <v>5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68">
        <v>12</v>
      </c>
      <c r="B43" s="169" t="s">
        <v>265</v>
      </c>
      <c r="C43" s="182" t="s">
        <v>266</v>
      </c>
      <c r="D43" s="170" t="s">
        <v>239</v>
      </c>
      <c r="E43" s="171">
        <v>123.46299999999999</v>
      </c>
      <c r="F43" s="172"/>
      <c r="G43" s="173">
        <f>ROUND(E43*F43,2)</f>
        <v>0</v>
      </c>
      <c r="H43" s="158"/>
      <c r="I43" s="157">
        <f>ROUND(E43*H43,2)</f>
        <v>0</v>
      </c>
      <c r="J43" s="158"/>
      <c r="K43" s="157">
        <f>ROUND(E43*J43,2)</f>
        <v>0</v>
      </c>
      <c r="L43" s="157">
        <v>15</v>
      </c>
      <c r="M43" s="157">
        <f>G43*(1+L43/100)</f>
        <v>0</v>
      </c>
      <c r="N43" s="157">
        <v>0</v>
      </c>
      <c r="O43" s="157">
        <f>ROUND(E43*N43,2)</f>
        <v>0</v>
      </c>
      <c r="P43" s="157">
        <v>0</v>
      </c>
      <c r="Q43" s="157">
        <f>ROUND(E43*P43,2)</f>
        <v>0</v>
      </c>
      <c r="R43" s="157"/>
      <c r="S43" s="157" t="s">
        <v>128</v>
      </c>
      <c r="T43" s="157" t="s">
        <v>128</v>
      </c>
      <c r="U43" s="157">
        <v>0.65200000000000002</v>
      </c>
      <c r="V43" s="157">
        <f>ROUND(E43*U43,2)</f>
        <v>80.5</v>
      </c>
      <c r="W43" s="157"/>
      <c r="X43" s="157" t="s">
        <v>129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130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3" t="s">
        <v>267</v>
      </c>
      <c r="D44" s="159"/>
      <c r="E44" s="160">
        <v>123.46299999999999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132</v>
      </c>
      <c r="AH44" s="147">
        <v>5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68">
        <v>13</v>
      </c>
      <c r="B45" s="169" t="s">
        <v>268</v>
      </c>
      <c r="C45" s="182" t="s">
        <v>269</v>
      </c>
      <c r="D45" s="170" t="s">
        <v>239</v>
      </c>
      <c r="E45" s="171">
        <v>108.675</v>
      </c>
      <c r="F45" s="172"/>
      <c r="G45" s="173">
        <f>ROUND(E45*F45,2)</f>
        <v>0</v>
      </c>
      <c r="H45" s="158"/>
      <c r="I45" s="157">
        <f>ROUND(E45*H45,2)</f>
        <v>0</v>
      </c>
      <c r="J45" s="158"/>
      <c r="K45" s="157">
        <f>ROUND(E45*J45,2)</f>
        <v>0</v>
      </c>
      <c r="L45" s="157">
        <v>15</v>
      </c>
      <c r="M45" s="157">
        <f>G45*(1+L45/100)</f>
        <v>0</v>
      </c>
      <c r="N45" s="157">
        <v>0</v>
      </c>
      <c r="O45" s="157">
        <f>ROUND(E45*N45,2)</f>
        <v>0</v>
      </c>
      <c r="P45" s="157">
        <v>0</v>
      </c>
      <c r="Q45" s="157">
        <f>ROUND(E45*P45,2)</f>
        <v>0</v>
      </c>
      <c r="R45" s="157"/>
      <c r="S45" s="157" t="s">
        <v>128</v>
      </c>
      <c r="T45" s="157" t="s">
        <v>128</v>
      </c>
      <c r="U45" s="157">
        <v>1.1499999999999999</v>
      </c>
      <c r="V45" s="157">
        <f>ROUND(E45*U45,2)</f>
        <v>124.98</v>
      </c>
      <c r="W45" s="157"/>
      <c r="X45" s="157" t="s">
        <v>129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130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54"/>
      <c r="B46" s="155"/>
      <c r="C46" s="183" t="s">
        <v>270</v>
      </c>
      <c r="D46" s="159"/>
      <c r="E46" s="160">
        <v>108.675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7"/>
      <c r="Z46" s="147"/>
      <c r="AA46" s="147"/>
      <c r="AB46" s="147"/>
      <c r="AC46" s="147"/>
      <c r="AD46" s="147"/>
      <c r="AE46" s="147"/>
      <c r="AF46" s="147"/>
      <c r="AG46" s="147" t="s">
        <v>132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83" t="s">
        <v>271</v>
      </c>
      <c r="D47" s="159"/>
      <c r="E47" s="160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132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74">
        <v>14</v>
      </c>
      <c r="B48" s="175" t="s">
        <v>272</v>
      </c>
      <c r="C48" s="184" t="s">
        <v>273</v>
      </c>
      <c r="D48" s="176" t="s">
        <v>223</v>
      </c>
      <c r="E48" s="177">
        <v>100</v>
      </c>
      <c r="F48" s="178"/>
      <c r="G48" s="179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15</v>
      </c>
      <c r="M48" s="157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7"/>
      <c r="S48" s="157" t="s">
        <v>128</v>
      </c>
      <c r="T48" s="157" t="s">
        <v>128</v>
      </c>
      <c r="U48" s="157">
        <v>0.29099999999999998</v>
      </c>
      <c r="V48" s="157">
        <f>ROUND(E48*U48,2)</f>
        <v>29.1</v>
      </c>
      <c r="W48" s="157"/>
      <c r="X48" s="157" t="s">
        <v>129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228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68">
        <v>15</v>
      </c>
      <c r="B49" s="169" t="s">
        <v>274</v>
      </c>
      <c r="C49" s="182" t="s">
        <v>275</v>
      </c>
      <c r="D49" s="170" t="s">
        <v>223</v>
      </c>
      <c r="E49" s="171">
        <v>100</v>
      </c>
      <c r="F49" s="172"/>
      <c r="G49" s="173">
        <f>ROUND(E49*F49,2)</f>
        <v>0</v>
      </c>
      <c r="H49" s="158"/>
      <c r="I49" s="157">
        <f>ROUND(E49*H49,2)</f>
        <v>0</v>
      </c>
      <c r="J49" s="158"/>
      <c r="K49" s="157">
        <f>ROUND(E49*J49,2)</f>
        <v>0</v>
      </c>
      <c r="L49" s="157">
        <v>15</v>
      </c>
      <c r="M49" s="157">
        <f>G49*(1+L49/100)</f>
        <v>0</v>
      </c>
      <c r="N49" s="157">
        <v>0</v>
      </c>
      <c r="O49" s="157">
        <f>ROUND(E49*N49,2)</f>
        <v>0</v>
      </c>
      <c r="P49" s="157">
        <v>0</v>
      </c>
      <c r="Q49" s="157">
        <f>ROUND(E49*P49,2)</f>
        <v>0</v>
      </c>
      <c r="R49" s="157"/>
      <c r="S49" s="157" t="s">
        <v>128</v>
      </c>
      <c r="T49" s="157" t="s">
        <v>128</v>
      </c>
      <c r="U49" s="157">
        <v>0.34200000000000003</v>
      </c>
      <c r="V49" s="157">
        <f>ROUND(E49*U49,2)</f>
        <v>34.200000000000003</v>
      </c>
      <c r="W49" s="157"/>
      <c r="X49" s="157" t="s">
        <v>129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130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83" t="s">
        <v>276</v>
      </c>
      <c r="D50" s="159"/>
      <c r="E50" s="160">
        <v>100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132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68">
        <v>16</v>
      </c>
      <c r="B51" s="169" t="s">
        <v>277</v>
      </c>
      <c r="C51" s="182" t="s">
        <v>278</v>
      </c>
      <c r="D51" s="170" t="s">
        <v>239</v>
      </c>
      <c r="E51" s="171">
        <v>44.787999999999997</v>
      </c>
      <c r="F51" s="172"/>
      <c r="G51" s="173">
        <f>ROUND(E51*F51,2)</f>
        <v>0</v>
      </c>
      <c r="H51" s="158"/>
      <c r="I51" s="157">
        <f>ROUND(E51*H51,2)</f>
        <v>0</v>
      </c>
      <c r="J51" s="158"/>
      <c r="K51" s="157">
        <f>ROUND(E51*J51,2)</f>
        <v>0</v>
      </c>
      <c r="L51" s="157">
        <v>15</v>
      </c>
      <c r="M51" s="157">
        <f>G51*(1+L51/100)</f>
        <v>0</v>
      </c>
      <c r="N51" s="157">
        <v>0</v>
      </c>
      <c r="O51" s="157">
        <f>ROUND(E51*N51,2)</f>
        <v>0</v>
      </c>
      <c r="P51" s="157">
        <v>0</v>
      </c>
      <c r="Q51" s="157">
        <f>ROUND(E51*P51,2)</f>
        <v>0</v>
      </c>
      <c r="R51" s="157"/>
      <c r="S51" s="157" t="s">
        <v>128</v>
      </c>
      <c r="T51" s="157" t="s">
        <v>128</v>
      </c>
      <c r="U51" s="157">
        <v>0</v>
      </c>
      <c r="V51" s="157">
        <f>ROUND(E51*U51,2)</f>
        <v>0</v>
      </c>
      <c r="W51" s="157"/>
      <c r="X51" s="157" t="s">
        <v>129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228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83" t="s">
        <v>279</v>
      </c>
      <c r="D52" s="159"/>
      <c r="E52" s="160">
        <v>44.787999999999997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132</v>
      </c>
      <c r="AH52" s="147">
        <v>5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68">
        <v>17</v>
      </c>
      <c r="B53" s="169" t="s">
        <v>280</v>
      </c>
      <c r="C53" s="182" t="s">
        <v>281</v>
      </c>
      <c r="D53" s="170" t="s">
        <v>223</v>
      </c>
      <c r="E53" s="171">
        <v>209.125</v>
      </c>
      <c r="F53" s="172"/>
      <c r="G53" s="173">
        <f>ROUND(E53*F53,2)</f>
        <v>0</v>
      </c>
      <c r="H53" s="158"/>
      <c r="I53" s="157">
        <f>ROUND(E53*H53,2)</f>
        <v>0</v>
      </c>
      <c r="J53" s="158"/>
      <c r="K53" s="157">
        <f>ROUND(E53*J53,2)</f>
        <v>0</v>
      </c>
      <c r="L53" s="157">
        <v>15</v>
      </c>
      <c r="M53" s="157">
        <f>G53*(1+L53/100)</f>
        <v>0</v>
      </c>
      <c r="N53" s="157">
        <v>0</v>
      </c>
      <c r="O53" s="157">
        <f>ROUND(E53*N53,2)</f>
        <v>0</v>
      </c>
      <c r="P53" s="157">
        <v>0</v>
      </c>
      <c r="Q53" s="157">
        <f>ROUND(E53*P53,2)</f>
        <v>0</v>
      </c>
      <c r="R53" s="157"/>
      <c r="S53" s="157" t="s">
        <v>128</v>
      </c>
      <c r="T53" s="157" t="s">
        <v>146</v>
      </c>
      <c r="U53" s="157">
        <v>5.0000000000000001E-3</v>
      </c>
      <c r="V53" s="157">
        <f>ROUND(E53*U53,2)</f>
        <v>1.05</v>
      </c>
      <c r="W53" s="157"/>
      <c r="X53" s="157" t="s">
        <v>129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130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183" t="s">
        <v>282</v>
      </c>
      <c r="D54" s="159"/>
      <c r="E54" s="160">
        <v>181.125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7"/>
      <c r="Z54" s="147"/>
      <c r="AA54" s="147"/>
      <c r="AB54" s="147"/>
      <c r="AC54" s="147"/>
      <c r="AD54" s="147"/>
      <c r="AE54" s="147"/>
      <c r="AF54" s="147"/>
      <c r="AG54" s="147" t="s">
        <v>132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83" t="s">
        <v>283</v>
      </c>
      <c r="D55" s="159"/>
      <c r="E55" s="160">
        <v>28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132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68">
        <v>18</v>
      </c>
      <c r="B56" s="169" t="s">
        <v>284</v>
      </c>
      <c r="C56" s="182" t="s">
        <v>285</v>
      </c>
      <c r="D56" s="170" t="s">
        <v>223</v>
      </c>
      <c r="E56" s="171">
        <v>100</v>
      </c>
      <c r="F56" s="172"/>
      <c r="G56" s="173">
        <f>ROUND(E56*F56,2)</f>
        <v>0</v>
      </c>
      <c r="H56" s="158"/>
      <c r="I56" s="157">
        <f>ROUND(E56*H56,2)</f>
        <v>0</v>
      </c>
      <c r="J56" s="158"/>
      <c r="K56" s="157">
        <f>ROUND(E56*J56,2)</f>
        <v>0</v>
      </c>
      <c r="L56" s="157">
        <v>15</v>
      </c>
      <c r="M56" s="157">
        <f>G56*(1+L56/100)</f>
        <v>0</v>
      </c>
      <c r="N56" s="157">
        <v>3.0000000000000001E-5</v>
      </c>
      <c r="O56" s="157">
        <f>ROUND(E56*N56,2)</f>
        <v>0</v>
      </c>
      <c r="P56" s="157">
        <v>0</v>
      </c>
      <c r="Q56" s="157">
        <f>ROUND(E56*P56,2)</f>
        <v>0</v>
      </c>
      <c r="R56" s="157"/>
      <c r="S56" s="157" t="s">
        <v>128</v>
      </c>
      <c r="T56" s="157" t="s">
        <v>286</v>
      </c>
      <c r="U56" s="157">
        <v>0.06</v>
      </c>
      <c r="V56" s="157">
        <f>ROUND(E56*U56,2)</f>
        <v>6</v>
      </c>
      <c r="W56" s="157"/>
      <c r="X56" s="157" t="s">
        <v>287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288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272" t="s">
        <v>289</v>
      </c>
      <c r="D57" s="273"/>
      <c r="E57" s="273"/>
      <c r="F57" s="273"/>
      <c r="G57" s="273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290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8">
        <v>19</v>
      </c>
      <c r="B58" s="169" t="s">
        <v>291</v>
      </c>
      <c r="C58" s="182" t="s">
        <v>292</v>
      </c>
      <c r="D58" s="170" t="s">
        <v>239</v>
      </c>
      <c r="E58" s="171">
        <v>20</v>
      </c>
      <c r="F58" s="172"/>
      <c r="G58" s="173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15</v>
      </c>
      <c r="M58" s="157">
        <f>G58*(1+L58/100)</f>
        <v>0</v>
      </c>
      <c r="N58" s="157">
        <v>1.67</v>
      </c>
      <c r="O58" s="157">
        <f>ROUND(E58*N58,2)</f>
        <v>33.4</v>
      </c>
      <c r="P58" s="157">
        <v>0</v>
      </c>
      <c r="Q58" s="157">
        <f>ROUND(E58*P58,2)</f>
        <v>0</v>
      </c>
      <c r="R58" s="157" t="s">
        <v>197</v>
      </c>
      <c r="S58" s="157" t="s">
        <v>128</v>
      </c>
      <c r="T58" s="157" t="s">
        <v>128</v>
      </c>
      <c r="U58" s="157">
        <v>0</v>
      </c>
      <c r="V58" s="157">
        <f>ROUND(E58*U58,2)</f>
        <v>0</v>
      </c>
      <c r="W58" s="157"/>
      <c r="X58" s="157" t="s">
        <v>198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199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83" t="s">
        <v>293</v>
      </c>
      <c r="D59" s="159"/>
      <c r="E59" s="160">
        <v>20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132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68">
        <v>20</v>
      </c>
      <c r="B60" s="169" t="s">
        <v>294</v>
      </c>
      <c r="C60" s="182" t="s">
        <v>295</v>
      </c>
      <c r="D60" s="170" t="s">
        <v>196</v>
      </c>
      <c r="E60" s="171">
        <v>54</v>
      </c>
      <c r="F60" s="172"/>
      <c r="G60" s="173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15</v>
      </c>
      <c r="M60" s="157">
        <f>G60*(1+L60/100)</f>
        <v>0</v>
      </c>
      <c r="N60" s="157">
        <v>1</v>
      </c>
      <c r="O60" s="157">
        <f>ROUND(E60*N60,2)</f>
        <v>54</v>
      </c>
      <c r="P60" s="157">
        <v>0</v>
      </c>
      <c r="Q60" s="157">
        <f>ROUND(E60*P60,2)</f>
        <v>0</v>
      </c>
      <c r="R60" s="157" t="s">
        <v>197</v>
      </c>
      <c r="S60" s="157" t="s">
        <v>128</v>
      </c>
      <c r="T60" s="157" t="s">
        <v>128</v>
      </c>
      <c r="U60" s="157">
        <v>0</v>
      </c>
      <c r="V60" s="157">
        <f>ROUND(E60*U60,2)</f>
        <v>0</v>
      </c>
      <c r="W60" s="157"/>
      <c r="X60" s="157" t="s">
        <v>198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296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83" t="s">
        <v>297</v>
      </c>
      <c r="D61" s="159"/>
      <c r="E61" s="160">
        <v>54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7"/>
      <c r="Z61" s="147"/>
      <c r="AA61" s="147"/>
      <c r="AB61" s="147"/>
      <c r="AC61" s="147"/>
      <c r="AD61" s="147"/>
      <c r="AE61" s="147"/>
      <c r="AF61" s="147"/>
      <c r="AG61" s="147" t="s">
        <v>132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x14ac:dyDescent="0.2">
      <c r="A62" s="162" t="s">
        <v>123</v>
      </c>
      <c r="B62" s="163" t="s">
        <v>59</v>
      </c>
      <c r="C62" s="181" t="s">
        <v>60</v>
      </c>
      <c r="D62" s="164"/>
      <c r="E62" s="165"/>
      <c r="F62" s="166"/>
      <c r="G62" s="167">
        <f>SUMIF(AG63:AG103,"&lt;&gt;NOR",G63:G103)</f>
        <v>0</v>
      </c>
      <c r="H62" s="161"/>
      <c r="I62" s="161">
        <f>SUM(I63:I103)</f>
        <v>0</v>
      </c>
      <c r="J62" s="161"/>
      <c r="K62" s="161">
        <f>SUM(K63:K103)</f>
        <v>0</v>
      </c>
      <c r="L62" s="161"/>
      <c r="M62" s="161">
        <f>SUM(M63:M103)</f>
        <v>0</v>
      </c>
      <c r="N62" s="161"/>
      <c r="O62" s="161">
        <f>SUM(O63:O103)</f>
        <v>49.999999999999993</v>
      </c>
      <c r="P62" s="161"/>
      <c r="Q62" s="161">
        <f>SUM(Q63:Q103)</f>
        <v>0</v>
      </c>
      <c r="R62" s="161"/>
      <c r="S62" s="161"/>
      <c r="T62" s="161"/>
      <c r="U62" s="161"/>
      <c r="V62" s="161">
        <f>SUM(V63:V103)</f>
        <v>289.33999999999997</v>
      </c>
      <c r="W62" s="161"/>
      <c r="X62" s="161"/>
      <c r="AG62" t="s">
        <v>124</v>
      </c>
    </row>
    <row r="63" spans="1:60" outlineLevel="1" x14ac:dyDescent="0.2">
      <c r="A63" s="168">
        <v>21</v>
      </c>
      <c r="B63" s="169" t="s">
        <v>298</v>
      </c>
      <c r="C63" s="182" t="s">
        <v>299</v>
      </c>
      <c r="D63" s="170" t="s">
        <v>239</v>
      </c>
      <c r="E63" s="171">
        <v>1.84</v>
      </c>
      <c r="F63" s="172"/>
      <c r="G63" s="173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15</v>
      </c>
      <c r="M63" s="157">
        <f>G63*(1+L63/100)</f>
        <v>0</v>
      </c>
      <c r="N63" s="157">
        <v>2.5249999999999999</v>
      </c>
      <c r="O63" s="157">
        <f>ROUND(E63*N63,2)</f>
        <v>4.6500000000000004</v>
      </c>
      <c r="P63" s="157">
        <v>0</v>
      </c>
      <c r="Q63" s="157">
        <f>ROUND(E63*P63,2)</f>
        <v>0</v>
      </c>
      <c r="R63" s="157"/>
      <c r="S63" s="157" t="s">
        <v>128</v>
      </c>
      <c r="T63" s="157" t="s">
        <v>128</v>
      </c>
      <c r="U63" s="157">
        <v>0.47699999999999998</v>
      </c>
      <c r="V63" s="157">
        <f>ROUND(E63*U63,2)</f>
        <v>0.88</v>
      </c>
      <c r="W63" s="157"/>
      <c r="X63" s="157" t="s">
        <v>129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130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183" t="s">
        <v>300</v>
      </c>
      <c r="D64" s="159"/>
      <c r="E64" s="160">
        <v>1.6675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132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183" t="s">
        <v>301</v>
      </c>
      <c r="D65" s="159"/>
      <c r="E65" s="160">
        <v>0.17249999999999999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7"/>
      <c r="Z65" s="147"/>
      <c r="AA65" s="147"/>
      <c r="AB65" s="147"/>
      <c r="AC65" s="147"/>
      <c r="AD65" s="147"/>
      <c r="AE65" s="147"/>
      <c r="AF65" s="147"/>
      <c r="AG65" s="147" t="s">
        <v>132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68">
        <v>22</v>
      </c>
      <c r="B66" s="169" t="s">
        <v>302</v>
      </c>
      <c r="C66" s="182" t="s">
        <v>303</v>
      </c>
      <c r="D66" s="170" t="s">
        <v>239</v>
      </c>
      <c r="E66" s="171">
        <v>7.36</v>
      </c>
      <c r="F66" s="172"/>
      <c r="G66" s="173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15</v>
      </c>
      <c r="M66" s="157">
        <f>G66*(1+L66/100)</f>
        <v>0</v>
      </c>
      <c r="N66" s="157">
        <v>2.5249999999999999</v>
      </c>
      <c r="O66" s="157">
        <f>ROUND(E66*N66,2)</f>
        <v>18.579999999999998</v>
      </c>
      <c r="P66" s="157">
        <v>0</v>
      </c>
      <c r="Q66" s="157">
        <f>ROUND(E66*P66,2)</f>
        <v>0</v>
      </c>
      <c r="R66" s="157"/>
      <c r="S66" s="157" t="s">
        <v>128</v>
      </c>
      <c r="T66" s="157" t="s">
        <v>146</v>
      </c>
      <c r="U66" s="157">
        <v>0.48</v>
      </c>
      <c r="V66" s="157">
        <f>ROUND(E66*U66,2)</f>
        <v>3.53</v>
      </c>
      <c r="W66" s="157"/>
      <c r="X66" s="157" t="s">
        <v>129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130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3" t="s">
        <v>304</v>
      </c>
      <c r="D67" s="159"/>
      <c r="E67" s="160">
        <v>6.67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7"/>
      <c r="Z67" s="147"/>
      <c r="AA67" s="147"/>
      <c r="AB67" s="147"/>
      <c r="AC67" s="147"/>
      <c r="AD67" s="147"/>
      <c r="AE67" s="147"/>
      <c r="AF67" s="147"/>
      <c r="AG67" s="147" t="s">
        <v>132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83" t="s">
        <v>305</v>
      </c>
      <c r="D68" s="159"/>
      <c r="E68" s="160">
        <v>0.69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7"/>
      <c r="Z68" s="147"/>
      <c r="AA68" s="147"/>
      <c r="AB68" s="147"/>
      <c r="AC68" s="147"/>
      <c r="AD68" s="147"/>
      <c r="AE68" s="147"/>
      <c r="AF68" s="147"/>
      <c r="AG68" s="147" t="s">
        <v>132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2.5" outlineLevel="1" x14ac:dyDescent="0.2">
      <c r="A69" s="168">
        <v>23</v>
      </c>
      <c r="B69" s="169" t="s">
        <v>306</v>
      </c>
      <c r="C69" s="182" t="s">
        <v>307</v>
      </c>
      <c r="D69" s="170" t="s">
        <v>223</v>
      </c>
      <c r="E69" s="171">
        <v>25.74</v>
      </c>
      <c r="F69" s="172"/>
      <c r="G69" s="173">
        <f>ROUND(E69*F69,2)</f>
        <v>0</v>
      </c>
      <c r="H69" s="158"/>
      <c r="I69" s="157">
        <f>ROUND(E69*H69,2)</f>
        <v>0</v>
      </c>
      <c r="J69" s="158"/>
      <c r="K69" s="157">
        <f>ROUND(E69*J69,2)</f>
        <v>0</v>
      </c>
      <c r="L69" s="157">
        <v>15</v>
      </c>
      <c r="M69" s="157">
        <f>G69*(1+L69/100)</f>
        <v>0</v>
      </c>
      <c r="N69" s="157">
        <v>3.6339999999999997E-2</v>
      </c>
      <c r="O69" s="157">
        <f>ROUND(E69*N69,2)</f>
        <v>0.94</v>
      </c>
      <c r="P69" s="157">
        <v>0</v>
      </c>
      <c r="Q69" s="157">
        <f>ROUND(E69*P69,2)</f>
        <v>0</v>
      </c>
      <c r="R69" s="157"/>
      <c r="S69" s="157" t="s">
        <v>128</v>
      </c>
      <c r="T69" s="157" t="s">
        <v>128</v>
      </c>
      <c r="U69" s="157">
        <v>0.52700000000000002</v>
      </c>
      <c r="V69" s="157">
        <f>ROUND(E69*U69,2)</f>
        <v>13.56</v>
      </c>
      <c r="W69" s="157"/>
      <c r="X69" s="157" t="s">
        <v>129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228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183" t="s">
        <v>308</v>
      </c>
      <c r="D70" s="159"/>
      <c r="E70" s="160">
        <v>22.968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7"/>
      <c r="Z70" s="147"/>
      <c r="AA70" s="147"/>
      <c r="AB70" s="147"/>
      <c r="AC70" s="147"/>
      <c r="AD70" s="147"/>
      <c r="AE70" s="147"/>
      <c r="AF70" s="147"/>
      <c r="AG70" s="147" t="s">
        <v>132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3" t="s">
        <v>309</v>
      </c>
      <c r="D71" s="159"/>
      <c r="E71" s="160">
        <v>2.7719999999999998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132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68">
        <v>24</v>
      </c>
      <c r="B72" s="169" t="s">
        <v>310</v>
      </c>
      <c r="C72" s="182" t="s">
        <v>311</v>
      </c>
      <c r="D72" s="170" t="s">
        <v>223</v>
      </c>
      <c r="E72" s="171">
        <v>25.74</v>
      </c>
      <c r="F72" s="172"/>
      <c r="G72" s="173">
        <f>ROUND(E72*F72,2)</f>
        <v>0</v>
      </c>
      <c r="H72" s="158"/>
      <c r="I72" s="157">
        <f>ROUND(E72*H72,2)</f>
        <v>0</v>
      </c>
      <c r="J72" s="158"/>
      <c r="K72" s="157">
        <f>ROUND(E72*J72,2)</f>
        <v>0</v>
      </c>
      <c r="L72" s="157">
        <v>15</v>
      </c>
      <c r="M72" s="157">
        <f>G72*(1+L72/100)</f>
        <v>0</v>
      </c>
      <c r="N72" s="157">
        <v>0</v>
      </c>
      <c r="O72" s="157">
        <f>ROUND(E72*N72,2)</f>
        <v>0</v>
      </c>
      <c r="P72" s="157">
        <v>0</v>
      </c>
      <c r="Q72" s="157">
        <f>ROUND(E72*P72,2)</f>
        <v>0</v>
      </c>
      <c r="R72" s="157"/>
      <c r="S72" s="157" t="s">
        <v>128</v>
      </c>
      <c r="T72" s="157" t="s">
        <v>128</v>
      </c>
      <c r="U72" s="157">
        <v>0.32</v>
      </c>
      <c r="V72" s="157">
        <f>ROUND(E72*U72,2)</f>
        <v>8.24</v>
      </c>
      <c r="W72" s="157"/>
      <c r="X72" s="157" t="s">
        <v>129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130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272" t="s">
        <v>312</v>
      </c>
      <c r="D73" s="273"/>
      <c r="E73" s="273"/>
      <c r="F73" s="273"/>
      <c r="G73" s="273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290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183" t="s">
        <v>313</v>
      </c>
      <c r="D74" s="159"/>
      <c r="E74" s="160">
        <v>25.74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7"/>
      <c r="Z74" s="147"/>
      <c r="AA74" s="147"/>
      <c r="AB74" s="147"/>
      <c r="AC74" s="147"/>
      <c r="AD74" s="147"/>
      <c r="AE74" s="147"/>
      <c r="AF74" s="147"/>
      <c r="AG74" s="147" t="s">
        <v>132</v>
      </c>
      <c r="AH74" s="147">
        <v>5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68">
        <v>25</v>
      </c>
      <c r="B75" s="169" t="s">
        <v>314</v>
      </c>
      <c r="C75" s="182" t="s">
        <v>315</v>
      </c>
      <c r="D75" s="170" t="s">
        <v>196</v>
      </c>
      <c r="E75" s="171">
        <v>1.12198</v>
      </c>
      <c r="F75" s="172"/>
      <c r="G75" s="173">
        <f>ROUND(E75*F75,2)</f>
        <v>0</v>
      </c>
      <c r="H75" s="158"/>
      <c r="I75" s="157">
        <f>ROUND(E75*H75,2)</f>
        <v>0</v>
      </c>
      <c r="J75" s="158"/>
      <c r="K75" s="157">
        <f>ROUND(E75*J75,2)</f>
        <v>0</v>
      </c>
      <c r="L75" s="157">
        <v>15</v>
      </c>
      <c r="M75" s="157">
        <f>G75*(1+L75/100)</f>
        <v>0</v>
      </c>
      <c r="N75" s="157">
        <v>1.0211600000000001</v>
      </c>
      <c r="O75" s="157">
        <f>ROUND(E75*N75,2)</f>
        <v>1.1499999999999999</v>
      </c>
      <c r="P75" s="157">
        <v>0</v>
      </c>
      <c r="Q75" s="157">
        <f>ROUND(E75*P75,2)</f>
        <v>0</v>
      </c>
      <c r="R75" s="157"/>
      <c r="S75" s="157" t="s">
        <v>128</v>
      </c>
      <c r="T75" s="157" t="s">
        <v>128</v>
      </c>
      <c r="U75" s="157">
        <v>23.530999999999999</v>
      </c>
      <c r="V75" s="157">
        <f>ROUND(E75*U75,2)</f>
        <v>26.4</v>
      </c>
      <c r="W75" s="157"/>
      <c r="X75" s="157" t="s">
        <v>129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130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183" t="s">
        <v>316</v>
      </c>
      <c r="D76" s="159"/>
      <c r="E76" s="160">
        <v>1.12198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/>
      <c r="AG76" s="147" t="s">
        <v>132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ht="22.5" outlineLevel="1" x14ac:dyDescent="0.2">
      <c r="A77" s="168">
        <v>26</v>
      </c>
      <c r="B77" s="169" t="s">
        <v>317</v>
      </c>
      <c r="C77" s="182" t="s">
        <v>318</v>
      </c>
      <c r="D77" s="170" t="s">
        <v>196</v>
      </c>
      <c r="E77" s="171">
        <v>0.18493000000000001</v>
      </c>
      <c r="F77" s="172"/>
      <c r="G77" s="173">
        <f>ROUND(E77*F77,2)</f>
        <v>0</v>
      </c>
      <c r="H77" s="158"/>
      <c r="I77" s="157">
        <f>ROUND(E77*H77,2)</f>
        <v>0</v>
      </c>
      <c r="J77" s="158"/>
      <c r="K77" s="157">
        <f>ROUND(E77*J77,2)</f>
        <v>0</v>
      </c>
      <c r="L77" s="157">
        <v>15</v>
      </c>
      <c r="M77" s="157">
        <f>G77*(1+L77/100)</f>
        <v>0</v>
      </c>
      <c r="N77" s="157">
        <v>1.04548</v>
      </c>
      <c r="O77" s="157">
        <f>ROUND(E77*N77,2)</f>
        <v>0.19</v>
      </c>
      <c r="P77" s="157">
        <v>0</v>
      </c>
      <c r="Q77" s="157">
        <f>ROUND(E77*P77,2)</f>
        <v>0</v>
      </c>
      <c r="R77" s="157"/>
      <c r="S77" s="157" t="s">
        <v>128</v>
      </c>
      <c r="T77" s="157" t="s">
        <v>128</v>
      </c>
      <c r="U77" s="157">
        <v>15.231</v>
      </c>
      <c r="V77" s="157">
        <f>ROUND(E77*U77,2)</f>
        <v>2.82</v>
      </c>
      <c r="W77" s="157"/>
      <c r="X77" s="157" t="s">
        <v>129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130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83" t="s">
        <v>319</v>
      </c>
      <c r="D78" s="159"/>
      <c r="E78" s="160">
        <v>0.18493000000000001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132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68">
        <v>27</v>
      </c>
      <c r="B79" s="169" t="s">
        <v>320</v>
      </c>
      <c r="C79" s="182" t="s">
        <v>321</v>
      </c>
      <c r="D79" s="170" t="s">
        <v>144</v>
      </c>
      <c r="E79" s="171">
        <v>13.8</v>
      </c>
      <c r="F79" s="172"/>
      <c r="G79" s="173">
        <f>ROUND(E79*F79,2)</f>
        <v>0</v>
      </c>
      <c r="H79" s="158"/>
      <c r="I79" s="157">
        <f>ROUND(E79*H79,2)</f>
        <v>0</v>
      </c>
      <c r="J79" s="158"/>
      <c r="K79" s="157">
        <f>ROUND(E79*J79,2)</f>
        <v>0</v>
      </c>
      <c r="L79" s="157">
        <v>15</v>
      </c>
      <c r="M79" s="157">
        <f>G79*(1+L79/100)</f>
        <v>0</v>
      </c>
      <c r="N79" s="157">
        <v>1.06E-3</v>
      </c>
      <c r="O79" s="157">
        <f>ROUND(E79*N79,2)</f>
        <v>0.01</v>
      </c>
      <c r="P79" s="157">
        <v>0</v>
      </c>
      <c r="Q79" s="157">
        <f>ROUND(E79*P79,2)</f>
        <v>0</v>
      </c>
      <c r="R79" s="157"/>
      <c r="S79" s="157" t="s">
        <v>128</v>
      </c>
      <c r="T79" s="157" t="s">
        <v>146</v>
      </c>
      <c r="U79" s="157">
        <v>1.03999</v>
      </c>
      <c r="V79" s="157">
        <f>ROUND(E79*U79,2)</f>
        <v>14.35</v>
      </c>
      <c r="W79" s="157"/>
      <c r="X79" s="157" t="s">
        <v>129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228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ht="22.5" outlineLevel="1" x14ac:dyDescent="0.2">
      <c r="A80" s="154"/>
      <c r="B80" s="155"/>
      <c r="C80" s="272" t="s">
        <v>322</v>
      </c>
      <c r="D80" s="273"/>
      <c r="E80" s="273"/>
      <c r="F80" s="273"/>
      <c r="G80" s="273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290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90" t="str">
        <f>C80</f>
        <v>Vyvrtání otvorů (16 ks/m zdi), vyčištění vrtu od hrubých nečistot, osazení pakrů,nízkotlaká injektáž. Aplikce injektážním zařízením.</v>
      </c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183" t="s">
        <v>323</v>
      </c>
      <c r="D81" s="159"/>
      <c r="E81" s="160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7"/>
      <c r="Z81" s="147"/>
      <c r="AA81" s="147"/>
      <c r="AB81" s="147"/>
      <c r="AC81" s="147"/>
      <c r="AD81" s="147"/>
      <c r="AE81" s="147"/>
      <c r="AF81" s="147"/>
      <c r="AG81" s="147" t="s">
        <v>132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83" t="s">
        <v>324</v>
      </c>
      <c r="D82" s="159"/>
      <c r="E82" s="160">
        <v>13.8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7"/>
      <c r="Z82" s="147"/>
      <c r="AA82" s="147"/>
      <c r="AB82" s="147"/>
      <c r="AC82" s="147"/>
      <c r="AD82" s="147"/>
      <c r="AE82" s="147"/>
      <c r="AF82" s="147"/>
      <c r="AG82" s="147" t="s">
        <v>132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68">
        <v>28</v>
      </c>
      <c r="B83" s="169" t="s">
        <v>325</v>
      </c>
      <c r="C83" s="182" t="s">
        <v>326</v>
      </c>
      <c r="D83" s="170" t="s">
        <v>223</v>
      </c>
      <c r="E83" s="171">
        <v>45.36</v>
      </c>
      <c r="F83" s="172"/>
      <c r="G83" s="173">
        <f>ROUND(E83*F83,2)</f>
        <v>0</v>
      </c>
      <c r="H83" s="158"/>
      <c r="I83" s="157">
        <f>ROUND(E83*H83,2)</f>
        <v>0</v>
      </c>
      <c r="J83" s="158"/>
      <c r="K83" s="157">
        <f>ROUND(E83*J83,2)</f>
        <v>0</v>
      </c>
      <c r="L83" s="157">
        <v>15</v>
      </c>
      <c r="M83" s="157">
        <f>G83*(1+L83/100)</f>
        <v>0</v>
      </c>
      <c r="N83" s="157">
        <v>0.47438000000000002</v>
      </c>
      <c r="O83" s="157">
        <f>ROUND(E83*N83,2)</f>
        <v>21.52</v>
      </c>
      <c r="P83" s="157">
        <v>0</v>
      </c>
      <c r="Q83" s="157">
        <f>ROUND(E83*P83,2)</f>
        <v>0</v>
      </c>
      <c r="R83" s="157"/>
      <c r="S83" s="157" t="s">
        <v>145</v>
      </c>
      <c r="T83" s="157" t="s">
        <v>146</v>
      </c>
      <c r="U83" s="157">
        <v>0.91200000000000003</v>
      </c>
      <c r="V83" s="157">
        <f>ROUND(E83*U83,2)</f>
        <v>41.37</v>
      </c>
      <c r="W83" s="157"/>
      <c r="X83" s="157" t="s">
        <v>129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228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ht="22.5" outlineLevel="1" x14ac:dyDescent="0.2">
      <c r="A84" s="154"/>
      <c r="B84" s="155"/>
      <c r="C84" s="183" t="s">
        <v>327</v>
      </c>
      <c r="D84" s="159"/>
      <c r="E84" s="160">
        <v>45.36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132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68">
        <v>29</v>
      </c>
      <c r="B85" s="169" t="s">
        <v>328</v>
      </c>
      <c r="C85" s="182" t="s">
        <v>329</v>
      </c>
      <c r="D85" s="170" t="s">
        <v>239</v>
      </c>
      <c r="E85" s="171">
        <v>16.431999999999999</v>
      </c>
      <c r="F85" s="172"/>
      <c r="G85" s="173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15</v>
      </c>
      <c r="M85" s="157">
        <f>G85*(1+L85/100)</f>
        <v>0</v>
      </c>
      <c r="N85" s="157">
        <v>5.4480000000000001E-2</v>
      </c>
      <c r="O85" s="157">
        <f>ROUND(E85*N85,2)</f>
        <v>0.9</v>
      </c>
      <c r="P85" s="157">
        <v>0</v>
      </c>
      <c r="Q85" s="157">
        <f>ROUND(E85*P85,2)</f>
        <v>0</v>
      </c>
      <c r="R85" s="157"/>
      <c r="S85" s="157" t="s">
        <v>145</v>
      </c>
      <c r="T85" s="157" t="s">
        <v>146</v>
      </c>
      <c r="U85" s="157">
        <v>0</v>
      </c>
      <c r="V85" s="157">
        <f>ROUND(E85*U85,2)</f>
        <v>0</v>
      </c>
      <c r="W85" s="157"/>
      <c r="X85" s="157" t="s">
        <v>129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130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83" t="s">
        <v>330</v>
      </c>
      <c r="D86" s="159"/>
      <c r="E86" s="160">
        <v>7.36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7"/>
      <c r="Z86" s="147"/>
      <c r="AA86" s="147"/>
      <c r="AB86" s="147"/>
      <c r="AC86" s="147"/>
      <c r="AD86" s="147"/>
      <c r="AE86" s="147"/>
      <c r="AF86" s="147"/>
      <c r="AG86" s="147" t="s">
        <v>132</v>
      </c>
      <c r="AH86" s="147">
        <v>5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3" t="s">
        <v>331</v>
      </c>
      <c r="D87" s="159"/>
      <c r="E87" s="160">
        <v>9.0719999999999992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132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68">
        <v>30</v>
      </c>
      <c r="B88" s="169" t="s">
        <v>332</v>
      </c>
      <c r="C88" s="182" t="s">
        <v>333</v>
      </c>
      <c r="D88" s="170" t="s">
        <v>239</v>
      </c>
      <c r="E88" s="171">
        <v>16.431999999999999</v>
      </c>
      <c r="F88" s="172"/>
      <c r="G88" s="173">
        <f>ROUND(E88*F88,2)</f>
        <v>0</v>
      </c>
      <c r="H88" s="158"/>
      <c r="I88" s="157">
        <f>ROUND(E88*H88,2)</f>
        <v>0</v>
      </c>
      <c r="J88" s="158"/>
      <c r="K88" s="157">
        <f>ROUND(E88*J88,2)</f>
        <v>0</v>
      </c>
      <c r="L88" s="157">
        <v>15</v>
      </c>
      <c r="M88" s="157">
        <f>G88*(1+L88/100)</f>
        <v>0</v>
      </c>
      <c r="N88" s="157">
        <v>5.4480000000000001E-2</v>
      </c>
      <c r="O88" s="157">
        <f>ROUND(E88*N88,2)</f>
        <v>0.9</v>
      </c>
      <c r="P88" s="157">
        <v>0</v>
      </c>
      <c r="Q88" s="157">
        <f>ROUND(E88*P88,2)</f>
        <v>0</v>
      </c>
      <c r="R88" s="157"/>
      <c r="S88" s="157" t="s">
        <v>145</v>
      </c>
      <c r="T88" s="157" t="s">
        <v>146</v>
      </c>
      <c r="U88" s="157">
        <v>0</v>
      </c>
      <c r="V88" s="157">
        <f>ROUND(E88*U88,2)</f>
        <v>0</v>
      </c>
      <c r="W88" s="157"/>
      <c r="X88" s="157" t="s">
        <v>129</v>
      </c>
      <c r="Y88" s="147"/>
      <c r="Z88" s="147"/>
      <c r="AA88" s="147"/>
      <c r="AB88" s="147"/>
      <c r="AC88" s="147"/>
      <c r="AD88" s="147"/>
      <c r="AE88" s="147"/>
      <c r="AF88" s="147"/>
      <c r="AG88" s="147" t="s">
        <v>130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183" t="s">
        <v>334</v>
      </c>
      <c r="D89" s="159"/>
      <c r="E89" s="160">
        <v>16.431999999999999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7"/>
      <c r="Z89" s="147"/>
      <c r="AA89" s="147"/>
      <c r="AB89" s="147"/>
      <c r="AC89" s="147"/>
      <c r="AD89" s="147"/>
      <c r="AE89" s="147"/>
      <c r="AF89" s="147"/>
      <c r="AG89" s="147" t="s">
        <v>132</v>
      </c>
      <c r="AH89" s="147">
        <v>5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ht="22.5" outlineLevel="1" x14ac:dyDescent="0.2">
      <c r="A90" s="168">
        <v>31</v>
      </c>
      <c r="B90" s="169" t="s">
        <v>335</v>
      </c>
      <c r="C90" s="182" t="s">
        <v>336</v>
      </c>
      <c r="D90" s="170" t="s">
        <v>144</v>
      </c>
      <c r="E90" s="171">
        <v>84</v>
      </c>
      <c r="F90" s="172"/>
      <c r="G90" s="173">
        <f>ROUND(E90*F90,2)</f>
        <v>0</v>
      </c>
      <c r="H90" s="158"/>
      <c r="I90" s="157">
        <f>ROUND(E90*H90,2)</f>
        <v>0</v>
      </c>
      <c r="J90" s="158"/>
      <c r="K90" s="157">
        <f>ROUND(E90*J90,2)</f>
        <v>0</v>
      </c>
      <c r="L90" s="157">
        <v>15</v>
      </c>
      <c r="M90" s="157">
        <f>G90*(1+L90/100)</f>
        <v>0</v>
      </c>
      <c r="N90" s="157">
        <v>2.9199999999999999E-3</v>
      </c>
      <c r="O90" s="157">
        <f>ROUND(E90*N90,2)</f>
        <v>0.25</v>
      </c>
      <c r="P90" s="157">
        <v>0</v>
      </c>
      <c r="Q90" s="157">
        <f>ROUND(E90*P90,2)</f>
        <v>0</v>
      </c>
      <c r="R90" s="157"/>
      <c r="S90" s="157" t="s">
        <v>145</v>
      </c>
      <c r="T90" s="157" t="s">
        <v>146</v>
      </c>
      <c r="U90" s="157">
        <v>0.86</v>
      </c>
      <c r="V90" s="157">
        <f>ROUND(E90*U90,2)</f>
        <v>72.239999999999995</v>
      </c>
      <c r="W90" s="157"/>
      <c r="X90" s="157" t="s">
        <v>129</v>
      </c>
      <c r="Y90" s="147"/>
      <c r="Z90" s="147"/>
      <c r="AA90" s="147"/>
      <c r="AB90" s="147"/>
      <c r="AC90" s="147"/>
      <c r="AD90" s="147"/>
      <c r="AE90" s="147"/>
      <c r="AF90" s="147"/>
      <c r="AG90" s="147" t="s">
        <v>130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83" t="s">
        <v>337</v>
      </c>
      <c r="D91" s="159"/>
      <c r="E91" s="160">
        <v>84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132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2.5" outlineLevel="1" x14ac:dyDescent="0.2">
      <c r="A92" s="168">
        <v>32</v>
      </c>
      <c r="B92" s="169" t="s">
        <v>338</v>
      </c>
      <c r="C92" s="182" t="s">
        <v>339</v>
      </c>
      <c r="D92" s="170" t="s">
        <v>144</v>
      </c>
      <c r="E92" s="171">
        <v>123.2</v>
      </c>
      <c r="F92" s="172"/>
      <c r="G92" s="173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15</v>
      </c>
      <c r="M92" s="157">
        <f>G92*(1+L92/100)</f>
        <v>0</v>
      </c>
      <c r="N92" s="157">
        <v>2.9199999999999999E-3</v>
      </c>
      <c r="O92" s="157">
        <f>ROUND(E92*N92,2)</f>
        <v>0.36</v>
      </c>
      <c r="P92" s="157">
        <v>0</v>
      </c>
      <c r="Q92" s="157">
        <f>ROUND(E92*P92,2)</f>
        <v>0</v>
      </c>
      <c r="R92" s="157"/>
      <c r="S92" s="157" t="s">
        <v>145</v>
      </c>
      <c r="T92" s="157" t="s">
        <v>146</v>
      </c>
      <c r="U92" s="157">
        <v>0.86</v>
      </c>
      <c r="V92" s="157">
        <f>ROUND(E92*U92,2)</f>
        <v>105.95</v>
      </c>
      <c r="W92" s="157"/>
      <c r="X92" s="157" t="s">
        <v>129</v>
      </c>
      <c r="Y92" s="147"/>
      <c r="Z92" s="147"/>
      <c r="AA92" s="147"/>
      <c r="AB92" s="147"/>
      <c r="AC92" s="147"/>
      <c r="AD92" s="147"/>
      <c r="AE92" s="147"/>
      <c r="AF92" s="147"/>
      <c r="AG92" s="147" t="s">
        <v>130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3" t="s">
        <v>340</v>
      </c>
      <c r="D93" s="159"/>
      <c r="E93" s="160">
        <v>123.2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7"/>
      <c r="Z93" s="147"/>
      <c r="AA93" s="147"/>
      <c r="AB93" s="147"/>
      <c r="AC93" s="147"/>
      <c r="AD93" s="147"/>
      <c r="AE93" s="147"/>
      <c r="AF93" s="147"/>
      <c r="AG93" s="147" t="s">
        <v>132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2.5" outlineLevel="1" x14ac:dyDescent="0.2">
      <c r="A94" s="168">
        <v>33</v>
      </c>
      <c r="B94" s="169" t="s">
        <v>341</v>
      </c>
      <c r="C94" s="182" t="s">
        <v>342</v>
      </c>
      <c r="D94" s="170" t="s">
        <v>223</v>
      </c>
      <c r="E94" s="171">
        <v>25.74</v>
      </c>
      <c r="F94" s="172"/>
      <c r="G94" s="173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15</v>
      </c>
      <c r="M94" s="157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7"/>
      <c r="S94" s="157" t="s">
        <v>145</v>
      </c>
      <c r="T94" s="157" t="s">
        <v>146</v>
      </c>
      <c r="U94" s="157">
        <v>0</v>
      </c>
      <c r="V94" s="157">
        <f>ROUND(E94*U94,2)</f>
        <v>0</v>
      </c>
      <c r="W94" s="157"/>
      <c r="X94" s="157" t="s">
        <v>129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130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183" t="s">
        <v>313</v>
      </c>
      <c r="D95" s="159"/>
      <c r="E95" s="160">
        <v>25.74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7"/>
      <c r="Z95" s="147"/>
      <c r="AA95" s="147"/>
      <c r="AB95" s="147"/>
      <c r="AC95" s="147"/>
      <c r="AD95" s="147"/>
      <c r="AE95" s="147"/>
      <c r="AF95" s="147"/>
      <c r="AG95" s="147" t="s">
        <v>132</v>
      </c>
      <c r="AH95" s="147">
        <v>5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2.5" outlineLevel="1" x14ac:dyDescent="0.2">
      <c r="A96" s="168">
        <v>34</v>
      </c>
      <c r="B96" s="169" t="s">
        <v>343</v>
      </c>
      <c r="C96" s="182" t="s">
        <v>344</v>
      </c>
      <c r="D96" s="170" t="s">
        <v>223</v>
      </c>
      <c r="E96" s="171">
        <v>25.74</v>
      </c>
      <c r="F96" s="172"/>
      <c r="G96" s="173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15</v>
      </c>
      <c r="M96" s="157">
        <f>G96*(1+L96/100)</f>
        <v>0</v>
      </c>
      <c r="N96" s="157">
        <v>0</v>
      </c>
      <c r="O96" s="157">
        <f>ROUND(E96*N96,2)</f>
        <v>0</v>
      </c>
      <c r="P96" s="157">
        <v>0</v>
      </c>
      <c r="Q96" s="157">
        <f>ROUND(E96*P96,2)</f>
        <v>0</v>
      </c>
      <c r="R96" s="157"/>
      <c r="S96" s="157" t="s">
        <v>145</v>
      </c>
      <c r="T96" s="157" t="s">
        <v>146</v>
      </c>
      <c r="U96" s="157">
        <v>0</v>
      </c>
      <c r="V96" s="157">
        <f>ROUND(E96*U96,2)</f>
        <v>0</v>
      </c>
      <c r="W96" s="157"/>
      <c r="X96" s="157" t="s">
        <v>129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130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3" t="s">
        <v>345</v>
      </c>
      <c r="D97" s="159"/>
      <c r="E97" s="160">
        <v>25.74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7"/>
      <c r="Z97" s="147"/>
      <c r="AA97" s="147"/>
      <c r="AB97" s="147"/>
      <c r="AC97" s="147"/>
      <c r="AD97" s="147"/>
      <c r="AE97" s="147"/>
      <c r="AF97" s="147"/>
      <c r="AG97" s="147" t="s">
        <v>132</v>
      </c>
      <c r="AH97" s="147">
        <v>5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2.5" outlineLevel="1" x14ac:dyDescent="0.2">
      <c r="A98" s="168">
        <v>35</v>
      </c>
      <c r="B98" s="169" t="s">
        <v>346</v>
      </c>
      <c r="C98" s="182" t="s">
        <v>347</v>
      </c>
      <c r="D98" s="170" t="s">
        <v>196</v>
      </c>
      <c r="E98" s="171">
        <v>1.30691</v>
      </c>
      <c r="F98" s="172"/>
      <c r="G98" s="173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15</v>
      </c>
      <c r="M98" s="157">
        <f>G98*(1+L98/100)</f>
        <v>0</v>
      </c>
      <c r="N98" s="157">
        <v>0</v>
      </c>
      <c r="O98" s="157">
        <f>ROUND(E98*N98,2)</f>
        <v>0</v>
      </c>
      <c r="P98" s="157">
        <v>0</v>
      </c>
      <c r="Q98" s="157">
        <f>ROUND(E98*P98,2)</f>
        <v>0</v>
      </c>
      <c r="R98" s="157"/>
      <c r="S98" s="157" t="s">
        <v>145</v>
      </c>
      <c r="T98" s="157" t="s">
        <v>146</v>
      </c>
      <c r="U98" s="157">
        <v>0</v>
      </c>
      <c r="V98" s="157">
        <f>ROUND(E98*U98,2)</f>
        <v>0</v>
      </c>
      <c r="W98" s="157"/>
      <c r="X98" s="157" t="s">
        <v>129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130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83" t="s">
        <v>348</v>
      </c>
      <c r="D99" s="159"/>
      <c r="E99" s="160">
        <v>0.18493000000000001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7"/>
      <c r="Z99" s="147"/>
      <c r="AA99" s="147"/>
      <c r="AB99" s="147"/>
      <c r="AC99" s="147"/>
      <c r="AD99" s="147"/>
      <c r="AE99" s="147"/>
      <c r="AF99" s="147"/>
      <c r="AG99" s="147" t="s">
        <v>132</v>
      </c>
      <c r="AH99" s="147">
        <v>5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54"/>
      <c r="B100" s="155"/>
      <c r="C100" s="183" t="s">
        <v>349</v>
      </c>
      <c r="D100" s="159"/>
      <c r="E100" s="160">
        <v>1.12198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132</v>
      </c>
      <c r="AH100" s="147">
        <v>5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74">
        <v>36</v>
      </c>
      <c r="B101" s="175" t="s">
        <v>350</v>
      </c>
      <c r="C101" s="184" t="s">
        <v>351</v>
      </c>
      <c r="D101" s="176" t="s">
        <v>352</v>
      </c>
      <c r="E101" s="177">
        <v>1</v>
      </c>
      <c r="F101" s="178"/>
      <c r="G101" s="179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15</v>
      </c>
      <c r="M101" s="157">
        <f>G101*(1+L101/100)</f>
        <v>0</v>
      </c>
      <c r="N101" s="157">
        <v>0</v>
      </c>
      <c r="O101" s="157">
        <f>ROUND(E101*N101,2)</f>
        <v>0</v>
      </c>
      <c r="P101" s="157">
        <v>0</v>
      </c>
      <c r="Q101" s="157">
        <f>ROUND(E101*P101,2)</f>
        <v>0</v>
      </c>
      <c r="R101" s="157"/>
      <c r="S101" s="157" t="s">
        <v>145</v>
      </c>
      <c r="T101" s="157" t="s">
        <v>353</v>
      </c>
      <c r="U101" s="157">
        <v>0</v>
      </c>
      <c r="V101" s="157">
        <f>ROUND(E101*U101,2)</f>
        <v>0</v>
      </c>
      <c r="W101" s="157"/>
      <c r="X101" s="157" t="s">
        <v>198</v>
      </c>
      <c r="Y101" s="147"/>
      <c r="Z101" s="147"/>
      <c r="AA101" s="147"/>
      <c r="AB101" s="147"/>
      <c r="AC101" s="147"/>
      <c r="AD101" s="147"/>
      <c r="AE101" s="147"/>
      <c r="AF101" s="147"/>
      <c r="AG101" s="147" t="s">
        <v>199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68">
        <v>37</v>
      </c>
      <c r="B102" s="169" t="s">
        <v>354</v>
      </c>
      <c r="C102" s="182" t="s">
        <v>355</v>
      </c>
      <c r="D102" s="170" t="s">
        <v>239</v>
      </c>
      <c r="E102" s="171">
        <v>1</v>
      </c>
      <c r="F102" s="172"/>
      <c r="G102" s="173">
        <f>ROUND(E102*F102,2)</f>
        <v>0</v>
      </c>
      <c r="H102" s="158"/>
      <c r="I102" s="157">
        <f>ROUND(E102*H102,2)</f>
        <v>0</v>
      </c>
      <c r="J102" s="158"/>
      <c r="K102" s="157">
        <f>ROUND(E102*J102,2)</f>
        <v>0</v>
      </c>
      <c r="L102" s="157">
        <v>15</v>
      </c>
      <c r="M102" s="157">
        <f>G102*(1+L102/100)</f>
        <v>0</v>
      </c>
      <c r="N102" s="157">
        <v>0.55000000000000004</v>
      </c>
      <c r="O102" s="157">
        <f>ROUND(E102*N102,2)</f>
        <v>0.55000000000000004</v>
      </c>
      <c r="P102" s="157">
        <v>0</v>
      </c>
      <c r="Q102" s="157">
        <f>ROUND(E102*P102,2)</f>
        <v>0</v>
      </c>
      <c r="R102" s="157" t="s">
        <v>197</v>
      </c>
      <c r="S102" s="157" t="s">
        <v>128</v>
      </c>
      <c r="T102" s="157" t="s">
        <v>128</v>
      </c>
      <c r="U102" s="157">
        <v>0</v>
      </c>
      <c r="V102" s="157">
        <f>ROUND(E102*U102,2)</f>
        <v>0</v>
      </c>
      <c r="W102" s="157"/>
      <c r="X102" s="157" t="s">
        <v>198</v>
      </c>
      <c r="Y102" s="147"/>
      <c r="Z102" s="147"/>
      <c r="AA102" s="147"/>
      <c r="AB102" s="147"/>
      <c r="AC102" s="147"/>
      <c r="AD102" s="147"/>
      <c r="AE102" s="147"/>
      <c r="AF102" s="147"/>
      <c r="AG102" s="147" t="s">
        <v>199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183" t="s">
        <v>356</v>
      </c>
      <c r="D103" s="159"/>
      <c r="E103" s="160">
        <v>1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132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x14ac:dyDescent="0.2">
      <c r="A104" s="162" t="s">
        <v>123</v>
      </c>
      <c r="B104" s="163" t="s">
        <v>61</v>
      </c>
      <c r="C104" s="181" t="s">
        <v>62</v>
      </c>
      <c r="D104" s="164"/>
      <c r="E104" s="165"/>
      <c r="F104" s="166"/>
      <c r="G104" s="167">
        <f>SUMIF(AG105:AG130,"&lt;&gt;NOR",G105:G130)</f>
        <v>0</v>
      </c>
      <c r="H104" s="161"/>
      <c r="I104" s="161">
        <f>SUM(I105:I130)</f>
        <v>0</v>
      </c>
      <c r="J104" s="161"/>
      <c r="K104" s="161">
        <f>SUM(K105:K130)</f>
        <v>0</v>
      </c>
      <c r="L104" s="161"/>
      <c r="M104" s="161">
        <f>SUM(M105:M130)</f>
        <v>0</v>
      </c>
      <c r="N104" s="161"/>
      <c r="O104" s="161">
        <f>SUM(O105:O130)</f>
        <v>16.650000000000002</v>
      </c>
      <c r="P104" s="161"/>
      <c r="Q104" s="161">
        <f>SUM(Q105:Q130)</f>
        <v>0</v>
      </c>
      <c r="R104" s="161"/>
      <c r="S104" s="161"/>
      <c r="T104" s="161"/>
      <c r="U104" s="161"/>
      <c r="V104" s="161">
        <f>SUM(V105:V130)</f>
        <v>3160.45</v>
      </c>
      <c r="W104" s="161"/>
      <c r="X104" s="161"/>
      <c r="AG104" t="s">
        <v>124</v>
      </c>
    </row>
    <row r="105" spans="1:60" outlineLevel="1" x14ac:dyDescent="0.2">
      <c r="A105" s="168">
        <v>38</v>
      </c>
      <c r="B105" s="169" t="s">
        <v>357</v>
      </c>
      <c r="C105" s="182" t="s">
        <v>358</v>
      </c>
      <c r="D105" s="170" t="s">
        <v>144</v>
      </c>
      <c r="E105" s="171">
        <v>976</v>
      </c>
      <c r="F105" s="172"/>
      <c r="G105" s="173">
        <f>ROUND(E105*F105,2)</f>
        <v>0</v>
      </c>
      <c r="H105" s="158"/>
      <c r="I105" s="157">
        <f>ROUND(E105*H105,2)</f>
        <v>0</v>
      </c>
      <c r="J105" s="158"/>
      <c r="K105" s="157">
        <f>ROUND(E105*J105,2)</f>
        <v>0</v>
      </c>
      <c r="L105" s="157">
        <v>15</v>
      </c>
      <c r="M105" s="157">
        <f>G105*(1+L105/100)</f>
        <v>0</v>
      </c>
      <c r="N105" s="157">
        <v>8.6899999999999998E-3</v>
      </c>
      <c r="O105" s="157">
        <f>ROUND(E105*N105,2)</f>
        <v>8.48</v>
      </c>
      <c r="P105" s="157">
        <v>0</v>
      </c>
      <c r="Q105" s="157">
        <f>ROUND(E105*P105,2)</f>
        <v>0</v>
      </c>
      <c r="R105" s="157"/>
      <c r="S105" s="157" t="s">
        <v>128</v>
      </c>
      <c r="T105" s="157" t="s">
        <v>128</v>
      </c>
      <c r="U105" s="157">
        <v>2.0579999999999998</v>
      </c>
      <c r="V105" s="157">
        <f>ROUND(E105*U105,2)</f>
        <v>2008.61</v>
      </c>
      <c r="W105" s="157"/>
      <c r="X105" s="157" t="s">
        <v>129</v>
      </c>
      <c r="Y105" s="147"/>
      <c r="Z105" s="147"/>
      <c r="AA105" s="147"/>
      <c r="AB105" s="147"/>
      <c r="AC105" s="147"/>
      <c r="AD105" s="147"/>
      <c r="AE105" s="147"/>
      <c r="AF105" s="147"/>
      <c r="AG105" s="147" t="s">
        <v>228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272" t="s">
        <v>359</v>
      </c>
      <c r="D106" s="273"/>
      <c r="E106" s="273"/>
      <c r="F106" s="273"/>
      <c r="G106" s="273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7"/>
      <c r="Z106" s="147"/>
      <c r="AA106" s="147"/>
      <c r="AB106" s="147"/>
      <c r="AC106" s="147"/>
      <c r="AD106" s="147"/>
      <c r="AE106" s="147"/>
      <c r="AF106" s="147"/>
      <c r="AG106" s="147" t="s">
        <v>290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3" t="s">
        <v>360</v>
      </c>
      <c r="D107" s="159"/>
      <c r="E107" s="160">
        <v>504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132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183" t="s">
        <v>361</v>
      </c>
      <c r="D108" s="159"/>
      <c r="E108" s="160">
        <v>472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132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68">
        <v>39</v>
      </c>
      <c r="B109" s="169" t="s">
        <v>362</v>
      </c>
      <c r="C109" s="182" t="s">
        <v>363</v>
      </c>
      <c r="D109" s="170" t="s">
        <v>144</v>
      </c>
      <c r="E109" s="171">
        <v>460</v>
      </c>
      <c r="F109" s="172"/>
      <c r="G109" s="173">
        <f>ROUND(E109*F109,2)</f>
        <v>0</v>
      </c>
      <c r="H109" s="158"/>
      <c r="I109" s="157">
        <f>ROUND(E109*H109,2)</f>
        <v>0</v>
      </c>
      <c r="J109" s="158"/>
      <c r="K109" s="157">
        <f>ROUND(E109*J109,2)</f>
        <v>0</v>
      </c>
      <c r="L109" s="157">
        <v>15</v>
      </c>
      <c r="M109" s="157">
        <f>G109*(1+L109/100)</f>
        <v>0</v>
      </c>
      <c r="N109" s="157">
        <v>1.014E-2</v>
      </c>
      <c r="O109" s="157">
        <f>ROUND(E109*N109,2)</f>
        <v>4.66</v>
      </c>
      <c r="P109" s="157">
        <v>0</v>
      </c>
      <c r="Q109" s="157">
        <f>ROUND(E109*P109,2)</f>
        <v>0</v>
      </c>
      <c r="R109" s="157"/>
      <c r="S109" s="157" t="s">
        <v>128</v>
      </c>
      <c r="T109" s="157" t="s">
        <v>128</v>
      </c>
      <c r="U109" s="157">
        <v>2.504</v>
      </c>
      <c r="V109" s="157">
        <f>ROUND(E109*U109,2)</f>
        <v>1151.8399999999999</v>
      </c>
      <c r="W109" s="157"/>
      <c r="X109" s="157" t="s">
        <v>129</v>
      </c>
      <c r="Y109" s="147"/>
      <c r="Z109" s="147"/>
      <c r="AA109" s="147"/>
      <c r="AB109" s="147"/>
      <c r="AC109" s="147"/>
      <c r="AD109" s="147"/>
      <c r="AE109" s="147"/>
      <c r="AF109" s="147"/>
      <c r="AG109" s="147" t="s">
        <v>228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272" t="s">
        <v>359</v>
      </c>
      <c r="D110" s="273"/>
      <c r="E110" s="273"/>
      <c r="F110" s="273"/>
      <c r="G110" s="273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7"/>
      <c r="Z110" s="147"/>
      <c r="AA110" s="147"/>
      <c r="AB110" s="147"/>
      <c r="AC110" s="147"/>
      <c r="AD110" s="147"/>
      <c r="AE110" s="147"/>
      <c r="AF110" s="147"/>
      <c r="AG110" s="147" t="s">
        <v>290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274" t="s">
        <v>364</v>
      </c>
      <c r="D111" s="275"/>
      <c r="E111" s="275"/>
      <c r="F111" s="275"/>
      <c r="G111" s="275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7"/>
      <c r="Z111" s="147"/>
      <c r="AA111" s="147"/>
      <c r="AB111" s="147"/>
      <c r="AC111" s="147"/>
      <c r="AD111" s="147"/>
      <c r="AE111" s="147"/>
      <c r="AF111" s="147"/>
      <c r="AG111" s="147" t="s">
        <v>290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274" t="s">
        <v>365</v>
      </c>
      <c r="D112" s="275"/>
      <c r="E112" s="275"/>
      <c r="F112" s="275"/>
      <c r="G112" s="275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7"/>
      <c r="Z112" s="147"/>
      <c r="AA112" s="147"/>
      <c r="AB112" s="147"/>
      <c r="AC112" s="147"/>
      <c r="AD112" s="147"/>
      <c r="AE112" s="147"/>
      <c r="AF112" s="147"/>
      <c r="AG112" s="147" t="s">
        <v>290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274" t="s">
        <v>366</v>
      </c>
      <c r="D113" s="275"/>
      <c r="E113" s="275"/>
      <c r="F113" s="275"/>
      <c r="G113" s="275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7"/>
      <c r="Z113" s="147"/>
      <c r="AA113" s="147"/>
      <c r="AB113" s="147"/>
      <c r="AC113" s="147"/>
      <c r="AD113" s="147"/>
      <c r="AE113" s="147"/>
      <c r="AF113" s="147"/>
      <c r="AG113" s="147" t="s">
        <v>290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274" t="s">
        <v>367</v>
      </c>
      <c r="D114" s="275"/>
      <c r="E114" s="275"/>
      <c r="F114" s="275"/>
      <c r="G114" s="275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7"/>
      <c r="Z114" s="147"/>
      <c r="AA114" s="147"/>
      <c r="AB114" s="147"/>
      <c r="AC114" s="147"/>
      <c r="AD114" s="147"/>
      <c r="AE114" s="147"/>
      <c r="AF114" s="147"/>
      <c r="AG114" s="147" t="s">
        <v>290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274" t="s">
        <v>368</v>
      </c>
      <c r="D115" s="275"/>
      <c r="E115" s="275"/>
      <c r="F115" s="275"/>
      <c r="G115" s="275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7"/>
      <c r="Z115" s="147"/>
      <c r="AA115" s="147"/>
      <c r="AB115" s="147"/>
      <c r="AC115" s="147"/>
      <c r="AD115" s="147"/>
      <c r="AE115" s="147"/>
      <c r="AF115" s="147"/>
      <c r="AG115" s="147" t="s">
        <v>290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54"/>
      <c r="B116" s="155"/>
      <c r="C116" s="183" t="s">
        <v>369</v>
      </c>
      <c r="D116" s="159"/>
      <c r="E116" s="160">
        <v>350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7"/>
      <c r="Z116" s="147"/>
      <c r="AA116" s="147"/>
      <c r="AB116" s="147"/>
      <c r="AC116" s="147"/>
      <c r="AD116" s="147"/>
      <c r="AE116" s="147"/>
      <c r="AF116" s="147"/>
      <c r="AG116" s="147" t="s">
        <v>132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ht="22.5" outlineLevel="1" x14ac:dyDescent="0.2">
      <c r="A117" s="154"/>
      <c r="B117" s="155"/>
      <c r="C117" s="183" t="s">
        <v>370</v>
      </c>
      <c r="D117" s="159"/>
      <c r="E117" s="160">
        <v>110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132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68">
        <v>40</v>
      </c>
      <c r="B118" s="169" t="s">
        <v>371</v>
      </c>
      <c r="C118" s="182" t="s">
        <v>372</v>
      </c>
      <c r="D118" s="170" t="s">
        <v>144</v>
      </c>
      <c r="E118" s="171">
        <v>309</v>
      </c>
      <c r="F118" s="172"/>
      <c r="G118" s="173">
        <f>ROUND(E118*F118,2)</f>
        <v>0</v>
      </c>
      <c r="H118" s="158"/>
      <c r="I118" s="157">
        <f>ROUND(E118*H118,2)</f>
        <v>0</v>
      </c>
      <c r="J118" s="158"/>
      <c r="K118" s="157">
        <f>ROUND(E118*J118,2)</f>
        <v>0</v>
      </c>
      <c r="L118" s="157">
        <v>15</v>
      </c>
      <c r="M118" s="157">
        <f>G118*(1+L118/100)</f>
        <v>0</v>
      </c>
      <c r="N118" s="157">
        <v>1.0319999999999999E-2</v>
      </c>
      <c r="O118" s="157">
        <f>ROUND(E118*N118,2)</f>
        <v>3.19</v>
      </c>
      <c r="P118" s="157">
        <v>0</v>
      </c>
      <c r="Q118" s="157">
        <f>ROUND(E118*P118,2)</f>
        <v>0</v>
      </c>
      <c r="R118" s="157"/>
      <c r="S118" s="157" t="s">
        <v>145</v>
      </c>
      <c r="T118" s="157" t="s">
        <v>146</v>
      </c>
      <c r="U118" s="157">
        <v>0</v>
      </c>
      <c r="V118" s="157">
        <f>ROUND(E118*U118,2)</f>
        <v>0</v>
      </c>
      <c r="W118" s="157"/>
      <c r="X118" s="157" t="s">
        <v>129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130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183" t="s">
        <v>373</v>
      </c>
      <c r="D119" s="159"/>
      <c r="E119" s="160">
        <v>254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132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183" t="s">
        <v>374</v>
      </c>
      <c r="D120" s="159"/>
      <c r="E120" s="160">
        <v>55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132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68">
        <v>41</v>
      </c>
      <c r="B121" s="169" t="s">
        <v>375</v>
      </c>
      <c r="C121" s="182" t="s">
        <v>376</v>
      </c>
      <c r="D121" s="170" t="s">
        <v>144</v>
      </c>
      <c r="E121" s="171">
        <v>309</v>
      </c>
      <c r="F121" s="172"/>
      <c r="G121" s="173">
        <f>ROUND(E121*F121,2)</f>
        <v>0</v>
      </c>
      <c r="H121" s="158"/>
      <c r="I121" s="157">
        <f>ROUND(E121*H121,2)</f>
        <v>0</v>
      </c>
      <c r="J121" s="158"/>
      <c r="K121" s="157">
        <f>ROUND(E121*J121,2)</f>
        <v>0</v>
      </c>
      <c r="L121" s="157">
        <v>15</v>
      </c>
      <c r="M121" s="157">
        <f>G121*(1+L121/100)</f>
        <v>0</v>
      </c>
      <c r="N121" s="157">
        <v>0</v>
      </c>
      <c r="O121" s="157">
        <f>ROUND(E121*N121,2)</f>
        <v>0</v>
      </c>
      <c r="P121" s="157">
        <v>0</v>
      </c>
      <c r="Q121" s="157">
        <f>ROUND(E121*P121,2)</f>
        <v>0</v>
      </c>
      <c r="R121" s="157"/>
      <c r="S121" s="157" t="s">
        <v>145</v>
      </c>
      <c r="T121" s="157" t="s">
        <v>146</v>
      </c>
      <c r="U121" s="157">
        <v>0</v>
      </c>
      <c r="V121" s="157">
        <f>ROUND(E121*U121,2)</f>
        <v>0</v>
      </c>
      <c r="W121" s="157"/>
      <c r="X121" s="157" t="s">
        <v>129</v>
      </c>
      <c r="Y121" s="147"/>
      <c r="Z121" s="147"/>
      <c r="AA121" s="147"/>
      <c r="AB121" s="147"/>
      <c r="AC121" s="147"/>
      <c r="AD121" s="147"/>
      <c r="AE121" s="147"/>
      <c r="AF121" s="147"/>
      <c r="AG121" s="147" t="s">
        <v>130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3" t="s">
        <v>373</v>
      </c>
      <c r="D122" s="159"/>
      <c r="E122" s="160">
        <v>254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132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83" t="s">
        <v>374</v>
      </c>
      <c r="D123" s="159"/>
      <c r="E123" s="160">
        <v>55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132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68">
        <v>42</v>
      </c>
      <c r="B124" s="169" t="s">
        <v>377</v>
      </c>
      <c r="C124" s="182" t="s">
        <v>378</v>
      </c>
      <c r="D124" s="170" t="s">
        <v>144</v>
      </c>
      <c r="E124" s="171">
        <v>254</v>
      </c>
      <c r="F124" s="172"/>
      <c r="G124" s="173">
        <f>ROUND(E124*F124,2)</f>
        <v>0</v>
      </c>
      <c r="H124" s="158"/>
      <c r="I124" s="157">
        <f>ROUND(E124*H124,2)</f>
        <v>0</v>
      </c>
      <c r="J124" s="158"/>
      <c r="K124" s="157">
        <f>ROUND(E124*J124,2)</f>
        <v>0</v>
      </c>
      <c r="L124" s="157">
        <v>15</v>
      </c>
      <c r="M124" s="157">
        <f>G124*(1+L124/100)</f>
        <v>0</v>
      </c>
      <c r="N124" s="157">
        <v>0</v>
      </c>
      <c r="O124" s="157">
        <f>ROUND(E124*N124,2)</f>
        <v>0</v>
      </c>
      <c r="P124" s="157">
        <v>0</v>
      </c>
      <c r="Q124" s="157">
        <f>ROUND(E124*P124,2)</f>
        <v>0</v>
      </c>
      <c r="R124" s="157"/>
      <c r="S124" s="157" t="s">
        <v>145</v>
      </c>
      <c r="T124" s="157" t="s">
        <v>146</v>
      </c>
      <c r="U124" s="157">
        <v>0</v>
      </c>
      <c r="V124" s="157">
        <f>ROUND(E124*U124,2)</f>
        <v>0</v>
      </c>
      <c r="W124" s="157"/>
      <c r="X124" s="157" t="s">
        <v>129</v>
      </c>
      <c r="Y124" s="147"/>
      <c r="Z124" s="147"/>
      <c r="AA124" s="147"/>
      <c r="AB124" s="147"/>
      <c r="AC124" s="147"/>
      <c r="AD124" s="147"/>
      <c r="AE124" s="147"/>
      <c r="AF124" s="147"/>
      <c r="AG124" s="147" t="s">
        <v>130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183" t="s">
        <v>373</v>
      </c>
      <c r="D125" s="159"/>
      <c r="E125" s="160">
        <v>254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132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ht="22.5" outlineLevel="1" x14ac:dyDescent="0.2">
      <c r="A126" s="168">
        <v>43</v>
      </c>
      <c r="B126" s="169" t="s">
        <v>379</v>
      </c>
      <c r="C126" s="182" t="s">
        <v>380</v>
      </c>
      <c r="D126" s="170" t="s">
        <v>144</v>
      </c>
      <c r="E126" s="171">
        <v>309</v>
      </c>
      <c r="F126" s="172"/>
      <c r="G126" s="173">
        <f>ROUND(E126*F126,2)</f>
        <v>0</v>
      </c>
      <c r="H126" s="158"/>
      <c r="I126" s="157">
        <f>ROUND(E126*H126,2)</f>
        <v>0</v>
      </c>
      <c r="J126" s="158"/>
      <c r="K126" s="157">
        <f>ROUND(E126*J126,2)</f>
        <v>0</v>
      </c>
      <c r="L126" s="157">
        <v>15</v>
      </c>
      <c r="M126" s="157">
        <f>G126*(1+L126/100)</f>
        <v>0</v>
      </c>
      <c r="N126" s="157">
        <v>0</v>
      </c>
      <c r="O126" s="157">
        <f>ROUND(E126*N126,2)</f>
        <v>0</v>
      </c>
      <c r="P126" s="157">
        <v>0</v>
      </c>
      <c r="Q126" s="157">
        <f>ROUND(E126*P126,2)</f>
        <v>0</v>
      </c>
      <c r="R126" s="157"/>
      <c r="S126" s="157" t="s">
        <v>145</v>
      </c>
      <c r="T126" s="157" t="s">
        <v>146</v>
      </c>
      <c r="U126" s="157">
        <v>0</v>
      </c>
      <c r="V126" s="157">
        <f>ROUND(E126*U126,2)</f>
        <v>0</v>
      </c>
      <c r="W126" s="157"/>
      <c r="X126" s="157" t="s">
        <v>129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130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183" t="s">
        <v>373</v>
      </c>
      <c r="D127" s="159"/>
      <c r="E127" s="160">
        <v>254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132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183" t="s">
        <v>374</v>
      </c>
      <c r="D128" s="159"/>
      <c r="E128" s="160">
        <v>55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132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ht="22.5" outlineLevel="1" x14ac:dyDescent="0.2">
      <c r="A129" s="168">
        <v>44</v>
      </c>
      <c r="B129" s="169" t="s">
        <v>381</v>
      </c>
      <c r="C129" s="182" t="s">
        <v>382</v>
      </c>
      <c r="D129" s="170" t="s">
        <v>144</v>
      </c>
      <c r="E129" s="171">
        <v>266.7</v>
      </c>
      <c r="F129" s="172"/>
      <c r="G129" s="173">
        <f>ROUND(E129*F129,2)</f>
        <v>0</v>
      </c>
      <c r="H129" s="158"/>
      <c r="I129" s="157">
        <f>ROUND(E129*H129,2)</f>
        <v>0</v>
      </c>
      <c r="J129" s="158"/>
      <c r="K129" s="157">
        <f>ROUND(E129*J129,2)</f>
        <v>0</v>
      </c>
      <c r="L129" s="157">
        <v>15</v>
      </c>
      <c r="M129" s="157">
        <f>G129*(1+L129/100)</f>
        <v>0</v>
      </c>
      <c r="N129" s="157">
        <v>1.2099999999999999E-3</v>
      </c>
      <c r="O129" s="157">
        <f>ROUND(E129*N129,2)</f>
        <v>0.32</v>
      </c>
      <c r="P129" s="157">
        <v>0</v>
      </c>
      <c r="Q129" s="157">
        <f>ROUND(E129*P129,2)</f>
        <v>0</v>
      </c>
      <c r="R129" s="157"/>
      <c r="S129" s="157" t="s">
        <v>145</v>
      </c>
      <c r="T129" s="157" t="s">
        <v>146</v>
      </c>
      <c r="U129" s="157">
        <v>0</v>
      </c>
      <c r="V129" s="157">
        <f>ROUND(E129*U129,2)</f>
        <v>0</v>
      </c>
      <c r="W129" s="157"/>
      <c r="X129" s="157" t="s">
        <v>129</v>
      </c>
      <c r="Y129" s="147"/>
      <c r="Z129" s="147"/>
      <c r="AA129" s="147"/>
      <c r="AB129" s="147"/>
      <c r="AC129" s="147"/>
      <c r="AD129" s="147"/>
      <c r="AE129" s="147"/>
      <c r="AF129" s="147"/>
      <c r="AG129" s="147" t="s">
        <v>130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ht="22.5" outlineLevel="1" x14ac:dyDescent="0.2">
      <c r="A130" s="154"/>
      <c r="B130" s="155"/>
      <c r="C130" s="183" t="s">
        <v>383</v>
      </c>
      <c r="D130" s="159"/>
      <c r="E130" s="160">
        <v>266.7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132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x14ac:dyDescent="0.2">
      <c r="A131" s="162" t="s">
        <v>123</v>
      </c>
      <c r="B131" s="163" t="s">
        <v>63</v>
      </c>
      <c r="C131" s="181" t="s">
        <v>64</v>
      </c>
      <c r="D131" s="164"/>
      <c r="E131" s="165"/>
      <c r="F131" s="166"/>
      <c r="G131" s="167">
        <f>SUMIF(AG132:AG143,"&lt;&gt;NOR",G132:G143)</f>
        <v>0</v>
      </c>
      <c r="H131" s="161"/>
      <c r="I131" s="161">
        <f>SUM(I132:I143)</f>
        <v>0</v>
      </c>
      <c r="J131" s="161"/>
      <c r="K131" s="161">
        <f>SUM(K132:K143)</f>
        <v>0</v>
      </c>
      <c r="L131" s="161"/>
      <c r="M131" s="161">
        <f>SUM(M132:M143)</f>
        <v>0</v>
      </c>
      <c r="N131" s="161"/>
      <c r="O131" s="161">
        <f>SUM(O132:O143)</f>
        <v>12.51</v>
      </c>
      <c r="P131" s="161"/>
      <c r="Q131" s="161">
        <f>SUM(Q132:Q143)</f>
        <v>0</v>
      </c>
      <c r="R131" s="161"/>
      <c r="S131" s="161"/>
      <c r="T131" s="161"/>
      <c r="U131" s="161"/>
      <c r="V131" s="161">
        <f>SUM(V132:V143)</f>
        <v>49.45</v>
      </c>
      <c r="W131" s="161"/>
      <c r="X131" s="161"/>
      <c r="AG131" t="s">
        <v>124</v>
      </c>
    </row>
    <row r="132" spans="1:60" ht="22.5" outlineLevel="1" x14ac:dyDescent="0.2">
      <c r="A132" s="168">
        <v>45</v>
      </c>
      <c r="B132" s="169" t="s">
        <v>384</v>
      </c>
      <c r="C132" s="182" t="s">
        <v>385</v>
      </c>
      <c r="D132" s="170" t="s">
        <v>223</v>
      </c>
      <c r="E132" s="171">
        <v>15.5</v>
      </c>
      <c r="F132" s="172"/>
      <c r="G132" s="173">
        <f>ROUND(E132*F132,2)</f>
        <v>0</v>
      </c>
      <c r="H132" s="158"/>
      <c r="I132" s="157">
        <f>ROUND(E132*H132,2)</f>
        <v>0</v>
      </c>
      <c r="J132" s="158"/>
      <c r="K132" s="157">
        <f>ROUND(E132*J132,2)</f>
        <v>0</v>
      </c>
      <c r="L132" s="157">
        <v>15</v>
      </c>
      <c r="M132" s="157">
        <f>G132*(1+L132/100)</f>
        <v>0</v>
      </c>
      <c r="N132" s="157">
        <v>0.36834</v>
      </c>
      <c r="O132" s="157">
        <f>ROUND(E132*N132,2)</f>
        <v>5.71</v>
      </c>
      <c r="P132" s="157">
        <v>0</v>
      </c>
      <c r="Q132" s="157">
        <f>ROUND(E132*P132,2)</f>
        <v>0</v>
      </c>
      <c r="R132" s="157"/>
      <c r="S132" s="157" t="s">
        <v>128</v>
      </c>
      <c r="T132" s="157" t="s">
        <v>128</v>
      </c>
      <c r="U132" s="157">
        <v>3.3000000000000002E-2</v>
      </c>
      <c r="V132" s="157">
        <f>ROUND(E132*U132,2)</f>
        <v>0.51</v>
      </c>
      <c r="W132" s="157"/>
      <c r="X132" s="157" t="s">
        <v>129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130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3" t="s">
        <v>386</v>
      </c>
      <c r="D133" s="159"/>
      <c r="E133" s="160">
        <v>15.5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132</v>
      </c>
      <c r="AH133" s="147">
        <v>5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68">
        <v>46</v>
      </c>
      <c r="B134" s="169" t="s">
        <v>387</v>
      </c>
      <c r="C134" s="182" t="s">
        <v>388</v>
      </c>
      <c r="D134" s="170" t="s">
        <v>223</v>
      </c>
      <c r="E134" s="171">
        <v>15.5</v>
      </c>
      <c r="F134" s="172"/>
      <c r="G134" s="173">
        <f>ROUND(E134*F134,2)</f>
        <v>0</v>
      </c>
      <c r="H134" s="158"/>
      <c r="I134" s="157">
        <f>ROUND(E134*H134,2)</f>
        <v>0</v>
      </c>
      <c r="J134" s="158"/>
      <c r="K134" s="157">
        <f>ROUND(E134*J134,2)</f>
        <v>0</v>
      </c>
      <c r="L134" s="157">
        <v>15</v>
      </c>
      <c r="M134" s="157">
        <f>G134*(1+L134/100)</f>
        <v>0</v>
      </c>
      <c r="N134" s="157">
        <v>0.11</v>
      </c>
      <c r="O134" s="157">
        <f>ROUND(E134*N134,2)</f>
        <v>1.71</v>
      </c>
      <c r="P134" s="157">
        <v>0</v>
      </c>
      <c r="Q134" s="157">
        <f>ROUND(E134*P134,2)</f>
        <v>0</v>
      </c>
      <c r="R134" s="157"/>
      <c r="S134" s="157" t="s">
        <v>128</v>
      </c>
      <c r="T134" s="157" t="s">
        <v>128</v>
      </c>
      <c r="U134" s="157">
        <v>1.135</v>
      </c>
      <c r="V134" s="157">
        <f>ROUND(E134*U134,2)</f>
        <v>17.59</v>
      </c>
      <c r="W134" s="157"/>
      <c r="X134" s="157" t="s">
        <v>129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130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183" t="s">
        <v>229</v>
      </c>
      <c r="D135" s="159"/>
      <c r="E135" s="160">
        <v>15.5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132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74">
        <v>47</v>
      </c>
      <c r="B136" s="175" t="s">
        <v>389</v>
      </c>
      <c r="C136" s="184" t="s">
        <v>390</v>
      </c>
      <c r="D136" s="176" t="s">
        <v>144</v>
      </c>
      <c r="E136" s="177">
        <v>25</v>
      </c>
      <c r="F136" s="178"/>
      <c r="G136" s="179">
        <f>ROUND(E136*F136,2)</f>
        <v>0</v>
      </c>
      <c r="H136" s="158"/>
      <c r="I136" s="157">
        <f>ROUND(E136*H136,2)</f>
        <v>0</v>
      </c>
      <c r="J136" s="158"/>
      <c r="K136" s="157">
        <f>ROUND(E136*J136,2)</f>
        <v>0</v>
      </c>
      <c r="L136" s="157">
        <v>15</v>
      </c>
      <c r="M136" s="157">
        <f>G136*(1+L136/100)</f>
        <v>0</v>
      </c>
      <c r="N136" s="157">
        <v>3.3E-4</v>
      </c>
      <c r="O136" s="157">
        <f>ROUND(E136*N136,2)</f>
        <v>0.01</v>
      </c>
      <c r="P136" s="157">
        <v>0</v>
      </c>
      <c r="Q136" s="157">
        <f>ROUND(E136*P136,2)</f>
        <v>0</v>
      </c>
      <c r="R136" s="157"/>
      <c r="S136" s="157" t="s">
        <v>128</v>
      </c>
      <c r="T136" s="157" t="s">
        <v>128</v>
      </c>
      <c r="U136" s="157">
        <v>0.41</v>
      </c>
      <c r="V136" s="157">
        <f>ROUND(E136*U136,2)</f>
        <v>10.25</v>
      </c>
      <c r="W136" s="157"/>
      <c r="X136" s="157" t="s">
        <v>129</v>
      </c>
      <c r="Y136" s="147"/>
      <c r="Z136" s="147"/>
      <c r="AA136" s="147"/>
      <c r="AB136" s="147"/>
      <c r="AC136" s="147"/>
      <c r="AD136" s="147"/>
      <c r="AE136" s="147"/>
      <c r="AF136" s="147"/>
      <c r="AG136" s="147" t="s">
        <v>130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ht="22.5" outlineLevel="1" x14ac:dyDescent="0.2">
      <c r="A137" s="168">
        <v>48</v>
      </c>
      <c r="B137" s="169" t="s">
        <v>391</v>
      </c>
      <c r="C137" s="182" t="s">
        <v>392</v>
      </c>
      <c r="D137" s="170" t="s">
        <v>223</v>
      </c>
      <c r="E137" s="171">
        <v>56.26</v>
      </c>
      <c r="F137" s="172"/>
      <c r="G137" s="173">
        <f>ROUND(E137*F137,2)</f>
        <v>0</v>
      </c>
      <c r="H137" s="158"/>
      <c r="I137" s="157">
        <f>ROUND(E137*H137,2)</f>
        <v>0</v>
      </c>
      <c r="J137" s="158"/>
      <c r="K137" s="157">
        <f>ROUND(E137*J137,2)</f>
        <v>0</v>
      </c>
      <c r="L137" s="157">
        <v>15</v>
      </c>
      <c r="M137" s="157">
        <f>G137*(1+L137/100)</f>
        <v>0</v>
      </c>
      <c r="N137" s="157">
        <v>7.1999999999999995E-2</v>
      </c>
      <c r="O137" s="157">
        <f>ROUND(E137*N137,2)</f>
        <v>4.05</v>
      </c>
      <c r="P137" s="157">
        <v>0</v>
      </c>
      <c r="Q137" s="157">
        <f>ROUND(E137*P137,2)</f>
        <v>0</v>
      </c>
      <c r="R137" s="157"/>
      <c r="S137" s="157" t="s">
        <v>128</v>
      </c>
      <c r="T137" s="157" t="s">
        <v>146</v>
      </c>
      <c r="U137" s="157">
        <v>0.375</v>
      </c>
      <c r="V137" s="157">
        <f>ROUND(E137*U137,2)</f>
        <v>21.1</v>
      </c>
      <c r="W137" s="157"/>
      <c r="X137" s="157" t="s">
        <v>129</v>
      </c>
      <c r="Y137" s="147"/>
      <c r="Z137" s="147"/>
      <c r="AA137" s="147"/>
      <c r="AB137" s="147"/>
      <c r="AC137" s="147"/>
      <c r="AD137" s="147"/>
      <c r="AE137" s="147"/>
      <c r="AF137" s="147"/>
      <c r="AG137" s="147" t="s">
        <v>130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183" t="s">
        <v>232</v>
      </c>
      <c r="D138" s="159"/>
      <c r="E138" s="160">
        <v>27.3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132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183" t="s">
        <v>225</v>
      </c>
      <c r="D139" s="159"/>
      <c r="E139" s="160">
        <v>28.96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132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ht="22.5" outlineLevel="1" x14ac:dyDescent="0.2">
      <c r="A140" s="168">
        <v>49</v>
      </c>
      <c r="B140" s="169" t="s">
        <v>393</v>
      </c>
      <c r="C140" s="182" t="s">
        <v>394</v>
      </c>
      <c r="D140" s="170" t="s">
        <v>223</v>
      </c>
      <c r="E140" s="171">
        <v>11.798</v>
      </c>
      <c r="F140" s="172"/>
      <c r="G140" s="173">
        <f>ROUND(E140*F140,2)</f>
        <v>0</v>
      </c>
      <c r="H140" s="158"/>
      <c r="I140" s="157">
        <f>ROUND(E140*H140,2)</f>
        <v>0</v>
      </c>
      <c r="J140" s="158"/>
      <c r="K140" s="157">
        <f>ROUND(E140*J140,2)</f>
        <v>0</v>
      </c>
      <c r="L140" s="157">
        <v>15</v>
      </c>
      <c r="M140" s="157">
        <f>G140*(1+L140/100)</f>
        <v>0</v>
      </c>
      <c r="N140" s="157">
        <v>8.6999999999999994E-2</v>
      </c>
      <c r="O140" s="157">
        <f>ROUND(E140*N140,2)</f>
        <v>1.03</v>
      </c>
      <c r="P140" s="157">
        <v>0</v>
      </c>
      <c r="Q140" s="157">
        <f>ROUND(E140*P140,2)</f>
        <v>0</v>
      </c>
      <c r="R140" s="157" t="s">
        <v>197</v>
      </c>
      <c r="S140" s="157" t="s">
        <v>128</v>
      </c>
      <c r="T140" s="157" t="s">
        <v>128</v>
      </c>
      <c r="U140" s="157">
        <v>0</v>
      </c>
      <c r="V140" s="157">
        <f>ROUND(E140*U140,2)</f>
        <v>0</v>
      </c>
      <c r="W140" s="157"/>
      <c r="X140" s="157" t="s">
        <v>198</v>
      </c>
      <c r="Y140" s="147"/>
      <c r="Z140" s="147"/>
      <c r="AA140" s="147"/>
      <c r="AB140" s="147"/>
      <c r="AC140" s="147"/>
      <c r="AD140" s="147"/>
      <c r="AE140" s="147"/>
      <c r="AF140" s="147"/>
      <c r="AG140" s="147" t="s">
        <v>296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183" t="s">
        <v>395</v>
      </c>
      <c r="D141" s="159"/>
      <c r="E141" s="160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132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83" t="s">
        <v>396</v>
      </c>
      <c r="D142" s="159"/>
      <c r="E142" s="160">
        <v>6.0060000000000002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132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183" t="s">
        <v>397</v>
      </c>
      <c r="D143" s="159"/>
      <c r="E143" s="160">
        <v>5.7919999999999998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132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x14ac:dyDescent="0.2">
      <c r="A144" s="162" t="s">
        <v>123</v>
      </c>
      <c r="B144" s="163" t="s">
        <v>65</v>
      </c>
      <c r="C144" s="181" t="s">
        <v>66</v>
      </c>
      <c r="D144" s="164"/>
      <c r="E144" s="165"/>
      <c r="F144" s="166"/>
      <c r="G144" s="167">
        <f>SUMIF(AG145:AG224,"&lt;&gt;NOR",G145:G224)</f>
        <v>0</v>
      </c>
      <c r="H144" s="161"/>
      <c r="I144" s="161">
        <f>SUM(I145:I224)</f>
        <v>0</v>
      </c>
      <c r="J144" s="161"/>
      <c r="K144" s="161">
        <f>SUM(K145:K224)</f>
        <v>0</v>
      </c>
      <c r="L144" s="161"/>
      <c r="M144" s="161">
        <f>SUM(M145:M224)</f>
        <v>0</v>
      </c>
      <c r="N144" s="161"/>
      <c r="O144" s="161">
        <f>SUM(O145:O224)</f>
        <v>37.17</v>
      </c>
      <c r="P144" s="161"/>
      <c r="Q144" s="161">
        <f>SUM(Q145:Q224)</f>
        <v>0</v>
      </c>
      <c r="R144" s="161"/>
      <c r="S144" s="161"/>
      <c r="T144" s="161"/>
      <c r="U144" s="161"/>
      <c r="V144" s="161">
        <f>SUM(V145:V224)</f>
        <v>1010.4000000000001</v>
      </c>
      <c r="W144" s="161"/>
      <c r="X144" s="161"/>
      <c r="AG144" t="s">
        <v>124</v>
      </c>
    </row>
    <row r="145" spans="1:60" outlineLevel="1" x14ac:dyDescent="0.2">
      <c r="A145" s="168">
        <v>50</v>
      </c>
      <c r="B145" s="169" t="s">
        <v>398</v>
      </c>
      <c r="C145" s="182" t="s">
        <v>399</v>
      </c>
      <c r="D145" s="170" t="s">
        <v>223</v>
      </c>
      <c r="E145" s="171">
        <v>74</v>
      </c>
      <c r="F145" s="172"/>
      <c r="G145" s="173">
        <f>ROUND(E145*F145,2)</f>
        <v>0</v>
      </c>
      <c r="H145" s="158"/>
      <c r="I145" s="157">
        <f>ROUND(E145*H145,2)</f>
        <v>0</v>
      </c>
      <c r="J145" s="158"/>
      <c r="K145" s="157">
        <f>ROUND(E145*J145,2)</f>
        <v>0</v>
      </c>
      <c r="L145" s="157">
        <v>15</v>
      </c>
      <c r="M145" s="157">
        <f>G145*(1+L145/100)</f>
        <v>0</v>
      </c>
      <c r="N145" s="157">
        <v>2.0000000000000002E-5</v>
      </c>
      <c r="O145" s="157">
        <f>ROUND(E145*N145,2)</f>
        <v>0</v>
      </c>
      <c r="P145" s="157">
        <v>0</v>
      </c>
      <c r="Q145" s="157">
        <f>ROUND(E145*P145,2)</f>
        <v>0</v>
      </c>
      <c r="R145" s="157"/>
      <c r="S145" s="157" t="s">
        <v>128</v>
      </c>
      <c r="T145" s="157" t="s">
        <v>128</v>
      </c>
      <c r="U145" s="157">
        <v>0.32</v>
      </c>
      <c r="V145" s="157">
        <f>ROUND(E145*U145,2)</f>
        <v>23.68</v>
      </c>
      <c r="W145" s="157"/>
      <c r="X145" s="157" t="s">
        <v>129</v>
      </c>
      <c r="Y145" s="147"/>
      <c r="Z145" s="147"/>
      <c r="AA145" s="147"/>
      <c r="AB145" s="147"/>
      <c r="AC145" s="147"/>
      <c r="AD145" s="147"/>
      <c r="AE145" s="147"/>
      <c r="AF145" s="147"/>
      <c r="AG145" s="147" t="s">
        <v>130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183" t="s">
        <v>400</v>
      </c>
      <c r="D146" s="159"/>
      <c r="E146" s="160">
        <v>74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132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68">
        <v>51</v>
      </c>
      <c r="B147" s="169" t="s">
        <v>401</v>
      </c>
      <c r="C147" s="182" t="s">
        <v>402</v>
      </c>
      <c r="D147" s="170" t="s">
        <v>223</v>
      </c>
      <c r="E147" s="171">
        <v>74</v>
      </c>
      <c r="F147" s="172"/>
      <c r="G147" s="173">
        <f>ROUND(E147*F147,2)</f>
        <v>0</v>
      </c>
      <c r="H147" s="158"/>
      <c r="I147" s="157">
        <f>ROUND(E147*H147,2)</f>
        <v>0</v>
      </c>
      <c r="J147" s="158"/>
      <c r="K147" s="157">
        <f>ROUND(E147*J147,2)</f>
        <v>0</v>
      </c>
      <c r="L147" s="157">
        <v>15</v>
      </c>
      <c r="M147" s="157">
        <f>G147*(1+L147/100)</f>
        <v>0</v>
      </c>
      <c r="N147" s="157">
        <v>0</v>
      </c>
      <c r="O147" s="157">
        <f>ROUND(E147*N147,2)</f>
        <v>0</v>
      </c>
      <c r="P147" s="157">
        <v>0</v>
      </c>
      <c r="Q147" s="157">
        <f>ROUND(E147*P147,2)</f>
        <v>0</v>
      </c>
      <c r="R147" s="157"/>
      <c r="S147" s="157" t="s">
        <v>128</v>
      </c>
      <c r="T147" s="157" t="s">
        <v>128</v>
      </c>
      <c r="U147" s="157">
        <v>0.52600000000000002</v>
      </c>
      <c r="V147" s="157">
        <f>ROUND(E147*U147,2)</f>
        <v>38.92</v>
      </c>
      <c r="W147" s="157"/>
      <c r="X147" s="157" t="s">
        <v>129</v>
      </c>
      <c r="Y147" s="147"/>
      <c r="Z147" s="147"/>
      <c r="AA147" s="147"/>
      <c r="AB147" s="147"/>
      <c r="AC147" s="147"/>
      <c r="AD147" s="147"/>
      <c r="AE147" s="147"/>
      <c r="AF147" s="147"/>
      <c r="AG147" s="147" t="s">
        <v>130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54"/>
      <c r="B148" s="155"/>
      <c r="C148" s="183" t="s">
        <v>403</v>
      </c>
      <c r="D148" s="159"/>
      <c r="E148" s="160">
        <v>74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132</v>
      </c>
      <c r="AH148" s="147">
        <v>5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68">
        <v>52</v>
      </c>
      <c r="B149" s="169" t="s">
        <v>404</v>
      </c>
      <c r="C149" s="182" t="s">
        <v>405</v>
      </c>
      <c r="D149" s="170" t="s">
        <v>239</v>
      </c>
      <c r="E149" s="171">
        <v>1</v>
      </c>
      <c r="F149" s="172"/>
      <c r="G149" s="173">
        <f>ROUND(E149*F149,2)</f>
        <v>0</v>
      </c>
      <c r="H149" s="158"/>
      <c r="I149" s="157">
        <f>ROUND(E149*H149,2)</f>
        <v>0</v>
      </c>
      <c r="J149" s="158"/>
      <c r="K149" s="157">
        <f>ROUND(E149*J149,2)</f>
        <v>0</v>
      </c>
      <c r="L149" s="157">
        <v>15</v>
      </c>
      <c r="M149" s="157">
        <f>G149*(1+L149/100)</f>
        <v>0</v>
      </c>
      <c r="N149" s="157">
        <v>2.0743200000000002</v>
      </c>
      <c r="O149" s="157">
        <f>ROUND(E149*N149,2)</f>
        <v>2.0699999999999998</v>
      </c>
      <c r="P149" s="157">
        <v>0</v>
      </c>
      <c r="Q149" s="157">
        <f>ROUND(E149*P149,2)</f>
        <v>0</v>
      </c>
      <c r="R149" s="157"/>
      <c r="S149" s="157" t="s">
        <v>128</v>
      </c>
      <c r="T149" s="157" t="s">
        <v>128</v>
      </c>
      <c r="U149" s="157">
        <v>9.57</v>
      </c>
      <c r="V149" s="157">
        <f>ROUND(E149*U149,2)</f>
        <v>9.57</v>
      </c>
      <c r="W149" s="157"/>
      <c r="X149" s="157" t="s">
        <v>129</v>
      </c>
      <c r="Y149" s="147"/>
      <c r="Z149" s="147"/>
      <c r="AA149" s="147"/>
      <c r="AB149" s="147"/>
      <c r="AC149" s="147"/>
      <c r="AD149" s="147"/>
      <c r="AE149" s="147"/>
      <c r="AF149" s="147"/>
      <c r="AG149" s="147" t="s">
        <v>228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54"/>
      <c r="B150" s="155"/>
      <c r="C150" s="183" t="s">
        <v>406</v>
      </c>
      <c r="D150" s="159"/>
      <c r="E150" s="160">
        <v>1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132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ht="22.5" outlineLevel="1" x14ac:dyDescent="0.2">
      <c r="A151" s="168">
        <v>53</v>
      </c>
      <c r="B151" s="169" t="s">
        <v>407</v>
      </c>
      <c r="C151" s="182" t="s">
        <v>408</v>
      </c>
      <c r="D151" s="170" t="s">
        <v>223</v>
      </c>
      <c r="E151" s="171">
        <v>320.39999999999998</v>
      </c>
      <c r="F151" s="172"/>
      <c r="G151" s="173">
        <f>ROUND(E151*F151,2)</f>
        <v>0</v>
      </c>
      <c r="H151" s="158"/>
      <c r="I151" s="157">
        <f>ROUND(E151*H151,2)</f>
        <v>0</v>
      </c>
      <c r="J151" s="158"/>
      <c r="K151" s="157">
        <f>ROUND(E151*J151,2)</f>
        <v>0</v>
      </c>
      <c r="L151" s="157">
        <v>15</v>
      </c>
      <c r="M151" s="157">
        <f>G151*(1+L151/100)</f>
        <v>0</v>
      </c>
      <c r="N151" s="157">
        <v>2.9139999999999999E-2</v>
      </c>
      <c r="O151" s="157">
        <f>ROUND(E151*N151,2)</f>
        <v>9.34</v>
      </c>
      <c r="P151" s="157">
        <v>0</v>
      </c>
      <c r="Q151" s="157">
        <f>ROUND(E151*P151,2)</f>
        <v>0</v>
      </c>
      <c r="R151" s="157"/>
      <c r="S151" s="157" t="s">
        <v>128</v>
      </c>
      <c r="T151" s="157" t="s">
        <v>128</v>
      </c>
      <c r="U151" s="157">
        <v>0.60924999999999996</v>
      </c>
      <c r="V151" s="157">
        <f>ROUND(E151*U151,2)</f>
        <v>195.2</v>
      </c>
      <c r="W151" s="157"/>
      <c r="X151" s="157" t="s">
        <v>129</v>
      </c>
      <c r="Y151" s="147"/>
      <c r="Z151" s="147"/>
      <c r="AA151" s="147"/>
      <c r="AB151" s="147"/>
      <c r="AC151" s="147"/>
      <c r="AD151" s="147"/>
      <c r="AE151" s="147"/>
      <c r="AF151" s="147"/>
      <c r="AG151" s="147" t="s">
        <v>228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54"/>
      <c r="B152" s="155"/>
      <c r="C152" s="272" t="s">
        <v>359</v>
      </c>
      <c r="D152" s="273"/>
      <c r="E152" s="273"/>
      <c r="F152" s="273"/>
      <c r="G152" s="273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7"/>
      <c r="Z152" s="147"/>
      <c r="AA152" s="147"/>
      <c r="AB152" s="147"/>
      <c r="AC152" s="147"/>
      <c r="AD152" s="147"/>
      <c r="AE152" s="147"/>
      <c r="AF152" s="147"/>
      <c r="AG152" s="147" t="s">
        <v>290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54"/>
      <c r="B153" s="155"/>
      <c r="C153" s="183" t="s">
        <v>409</v>
      </c>
      <c r="D153" s="159"/>
      <c r="E153" s="160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132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54"/>
      <c r="B154" s="155"/>
      <c r="C154" s="183" t="s">
        <v>410</v>
      </c>
      <c r="D154" s="159"/>
      <c r="E154" s="160">
        <v>66.38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7"/>
      <c r="Z154" s="147"/>
      <c r="AA154" s="147"/>
      <c r="AB154" s="147"/>
      <c r="AC154" s="147"/>
      <c r="AD154" s="147"/>
      <c r="AE154" s="147"/>
      <c r="AF154" s="147"/>
      <c r="AG154" s="147" t="s">
        <v>132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54"/>
      <c r="B155" s="155"/>
      <c r="C155" s="183" t="s">
        <v>411</v>
      </c>
      <c r="D155" s="159"/>
      <c r="E155" s="160">
        <v>30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132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54"/>
      <c r="B156" s="155"/>
      <c r="C156" s="183" t="s">
        <v>412</v>
      </c>
      <c r="D156" s="159"/>
      <c r="E156" s="160">
        <v>4.76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132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54"/>
      <c r="B157" s="155"/>
      <c r="C157" s="183" t="s">
        <v>413</v>
      </c>
      <c r="D157" s="159"/>
      <c r="E157" s="160">
        <v>3.57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132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54"/>
      <c r="B158" s="155"/>
      <c r="C158" s="183" t="s">
        <v>414</v>
      </c>
      <c r="D158" s="159"/>
      <c r="E158" s="160">
        <v>21.21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132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54"/>
      <c r="B159" s="155"/>
      <c r="C159" s="183" t="s">
        <v>415</v>
      </c>
      <c r="D159" s="159"/>
      <c r="E159" s="160">
        <v>1.98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132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54"/>
      <c r="B160" s="155"/>
      <c r="C160" s="183" t="s">
        <v>416</v>
      </c>
      <c r="D160" s="159"/>
      <c r="E160" s="160">
        <v>1.52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132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54"/>
      <c r="B161" s="155"/>
      <c r="C161" s="183" t="s">
        <v>417</v>
      </c>
      <c r="D161" s="159"/>
      <c r="E161" s="160">
        <v>28.96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132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83" t="s">
        <v>418</v>
      </c>
      <c r="D162" s="159"/>
      <c r="E162" s="160">
        <v>6.31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132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83" t="s">
        <v>419</v>
      </c>
      <c r="D163" s="159"/>
      <c r="E163" s="160">
        <v>10.9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132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54"/>
      <c r="B164" s="155"/>
      <c r="C164" s="183" t="s">
        <v>420</v>
      </c>
      <c r="D164" s="159"/>
      <c r="E164" s="160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7"/>
      <c r="Z164" s="147"/>
      <c r="AA164" s="147"/>
      <c r="AB164" s="147"/>
      <c r="AC164" s="147"/>
      <c r="AD164" s="147"/>
      <c r="AE164" s="147"/>
      <c r="AF164" s="147"/>
      <c r="AG164" s="147" t="s">
        <v>132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54"/>
      <c r="B165" s="155"/>
      <c r="C165" s="183" t="s">
        <v>421</v>
      </c>
      <c r="D165" s="159"/>
      <c r="E165" s="160">
        <v>2.72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132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54"/>
      <c r="B166" s="155"/>
      <c r="C166" s="183" t="s">
        <v>422</v>
      </c>
      <c r="D166" s="159"/>
      <c r="E166" s="160">
        <v>1.94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132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183" t="s">
        <v>423</v>
      </c>
      <c r="D167" s="159"/>
      <c r="E167" s="160">
        <v>12.62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132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54"/>
      <c r="B168" s="155"/>
      <c r="C168" s="183" t="s">
        <v>424</v>
      </c>
      <c r="D168" s="159"/>
      <c r="E168" s="160">
        <v>18.079999999999998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132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54"/>
      <c r="B169" s="155"/>
      <c r="C169" s="183" t="s">
        <v>425</v>
      </c>
      <c r="D169" s="159"/>
      <c r="E169" s="160">
        <v>20.46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7"/>
      <c r="Z169" s="147"/>
      <c r="AA169" s="147"/>
      <c r="AB169" s="147"/>
      <c r="AC169" s="147"/>
      <c r="AD169" s="147"/>
      <c r="AE169" s="147"/>
      <c r="AF169" s="147"/>
      <c r="AG169" s="147" t="s">
        <v>132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54"/>
      <c r="B170" s="155"/>
      <c r="C170" s="183" t="s">
        <v>426</v>
      </c>
      <c r="D170" s="159"/>
      <c r="E170" s="160">
        <v>4.03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132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54"/>
      <c r="B171" s="155"/>
      <c r="C171" s="183" t="s">
        <v>427</v>
      </c>
      <c r="D171" s="159"/>
      <c r="E171" s="160">
        <v>3.32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7"/>
      <c r="Z171" s="147"/>
      <c r="AA171" s="147"/>
      <c r="AB171" s="147"/>
      <c r="AC171" s="147"/>
      <c r="AD171" s="147"/>
      <c r="AE171" s="147"/>
      <c r="AF171" s="147"/>
      <c r="AG171" s="147" t="s">
        <v>132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54"/>
      <c r="B172" s="155"/>
      <c r="C172" s="183" t="s">
        <v>428</v>
      </c>
      <c r="D172" s="159"/>
      <c r="E172" s="160">
        <v>4.16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7"/>
      <c r="Z172" s="147"/>
      <c r="AA172" s="147"/>
      <c r="AB172" s="147"/>
      <c r="AC172" s="147"/>
      <c r="AD172" s="147"/>
      <c r="AE172" s="147"/>
      <c r="AF172" s="147"/>
      <c r="AG172" s="147" t="s">
        <v>132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54"/>
      <c r="B173" s="155"/>
      <c r="C173" s="183" t="s">
        <v>429</v>
      </c>
      <c r="D173" s="159"/>
      <c r="E173" s="160">
        <v>13.65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132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54"/>
      <c r="B174" s="155"/>
      <c r="C174" s="183" t="s">
        <v>430</v>
      </c>
      <c r="D174" s="159"/>
      <c r="E174" s="160">
        <v>27.25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7"/>
      <c r="Z174" s="147"/>
      <c r="AA174" s="147"/>
      <c r="AB174" s="147"/>
      <c r="AC174" s="147"/>
      <c r="AD174" s="147"/>
      <c r="AE174" s="147"/>
      <c r="AF174" s="147"/>
      <c r="AG174" s="147" t="s">
        <v>132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54"/>
      <c r="B175" s="155"/>
      <c r="C175" s="183" t="s">
        <v>431</v>
      </c>
      <c r="D175" s="159"/>
      <c r="E175" s="160">
        <v>4.84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132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54"/>
      <c r="B176" s="155"/>
      <c r="C176" s="183" t="s">
        <v>432</v>
      </c>
      <c r="D176" s="159"/>
      <c r="E176" s="160">
        <v>16.84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132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54"/>
      <c r="B177" s="155"/>
      <c r="C177" s="183" t="s">
        <v>433</v>
      </c>
      <c r="D177" s="159"/>
      <c r="E177" s="160">
        <v>6.69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7"/>
      <c r="Z177" s="147"/>
      <c r="AA177" s="147"/>
      <c r="AB177" s="147"/>
      <c r="AC177" s="147"/>
      <c r="AD177" s="147"/>
      <c r="AE177" s="147"/>
      <c r="AF177" s="147"/>
      <c r="AG177" s="147" t="s">
        <v>132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54"/>
      <c r="B178" s="155"/>
      <c r="C178" s="183" t="s">
        <v>434</v>
      </c>
      <c r="D178" s="159"/>
      <c r="E178" s="160">
        <v>8.2100000000000009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7"/>
      <c r="Z178" s="147"/>
      <c r="AA178" s="147"/>
      <c r="AB178" s="147"/>
      <c r="AC178" s="147"/>
      <c r="AD178" s="147"/>
      <c r="AE178" s="147"/>
      <c r="AF178" s="147"/>
      <c r="AG178" s="147" t="s">
        <v>132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68">
        <v>54</v>
      </c>
      <c r="B179" s="169" t="s">
        <v>435</v>
      </c>
      <c r="C179" s="182" t="s">
        <v>436</v>
      </c>
      <c r="D179" s="170" t="s">
        <v>223</v>
      </c>
      <c r="E179" s="171">
        <v>74</v>
      </c>
      <c r="F179" s="172"/>
      <c r="G179" s="173">
        <f>ROUND(E179*F179,2)</f>
        <v>0</v>
      </c>
      <c r="H179" s="158"/>
      <c r="I179" s="157">
        <f>ROUND(E179*H179,2)</f>
        <v>0</v>
      </c>
      <c r="J179" s="158"/>
      <c r="K179" s="157">
        <f>ROUND(E179*J179,2)</f>
        <v>0</v>
      </c>
      <c r="L179" s="157">
        <v>15</v>
      </c>
      <c r="M179" s="157">
        <f>G179*(1+L179/100)</f>
        <v>0</v>
      </c>
      <c r="N179" s="157">
        <v>4.4490000000000002E-2</v>
      </c>
      <c r="O179" s="157">
        <f>ROUND(E179*N179,2)</f>
        <v>3.29</v>
      </c>
      <c r="P179" s="157">
        <v>0</v>
      </c>
      <c r="Q179" s="157">
        <f>ROUND(E179*P179,2)</f>
        <v>0</v>
      </c>
      <c r="R179" s="157"/>
      <c r="S179" s="157" t="s">
        <v>128</v>
      </c>
      <c r="T179" s="157" t="s">
        <v>128</v>
      </c>
      <c r="U179" s="157">
        <v>0.73099999999999998</v>
      </c>
      <c r="V179" s="157">
        <f>ROUND(E179*U179,2)</f>
        <v>54.09</v>
      </c>
      <c r="W179" s="157"/>
      <c r="X179" s="157" t="s">
        <v>129</v>
      </c>
      <c r="Y179" s="147"/>
      <c r="Z179" s="147"/>
      <c r="AA179" s="147"/>
      <c r="AB179" s="147"/>
      <c r="AC179" s="147"/>
      <c r="AD179" s="147"/>
      <c r="AE179" s="147"/>
      <c r="AF179" s="147"/>
      <c r="AG179" s="147" t="s">
        <v>228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54"/>
      <c r="B180" s="155"/>
      <c r="C180" s="183" t="s">
        <v>403</v>
      </c>
      <c r="D180" s="159"/>
      <c r="E180" s="160">
        <v>74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7"/>
      <c r="Z180" s="147"/>
      <c r="AA180" s="147"/>
      <c r="AB180" s="147"/>
      <c r="AC180" s="147"/>
      <c r="AD180" s="147"/>
      <c r="AE180" s="147"/>
      <c r="AF180" s="147"/>
      <c r="AG180" s="147" t="s">
        <v>132</v>
      </c>
      <c r="AH180" s="147">
        <v>5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68">
        <v>55</v>
      </c>
      <c r="B181" s="169" t="s">
        <v>437</v>
      </c>
      <c r="C181" s="182" t="s">
        <v>675</v>
      </c>
      <c r="D181" s="170" t="s">
        <v>223</v>
      </c>
      <c r="E181" s="171">
        <v>25.032</v>
      </c>
      <c r="F181" s="172"/>
      <c r="G181" s="173">
        <f>ROUND(E181*F181,2)</f>
        <v>0</v>
      </c>
      <c r="H181" s="158"/>
      <c r="I181" s="157">
        <f>ROUND(E181*H181,2)</f>
        <v>0</v>
      </c>
      <c r="J181" s="158"/>
      <c r="K181" s="157">
        <f>ROUND(E181*J181,2)</f>
        <v>0</v>
      </c>
      <c r="L181" s="157">
        <v>15</v>
      </c>
      <c r="M181" s="157">
        <f>G181*(1+L181/100)</f>
        <v>0</v>
      </c>
      <c r="N181" s="157">
        <v>4.2419999999999999E-2</v>
      </c>
      <c r="O181" s="157">
        <f>ROUND(E181*N181,2)</f>
        <v>1.06</v>
      </c>
      <c r="P181" s="157">
        <v>0</v>
      </c>
      <c r="Q181" s="157">
        <f>ROUND(E181*P181,2)</f>
        <v>0</v>
      </c>
      <c r="R181" s="157"/>
      <c r="S181" s="157" t="s">
        <v>128</v>
      </c>
      <c r="T181" s="157" t="s">
        <v>128</v>
      </c>
      <c r="U181" s="157">
        <v>0.73243999999999998</v>
      </c>
      <c r="V181" s="157">
        <f>ROUND(E181*U181,2)</f>
        <v>18.329999999999998</v>
      </c>
      <c r="W181" s="157"/>
      <c r="X181" s="157" t="s">
        <v>129</v>
      </c>
      <c r="Y181" s="147"/>
      <c r="Z181" s="147"/>
      <c r="AA181" s="147"/>
      <c r="AB181" s="147"/>
      <c r="AC181" s="147"/>
      <c r="AD181" s="147"/>
      <c r="AE181" s="147"/>
      <c r="AF181" s="147"/>
      <c r="AG181" s="147" t="s">
        <v>228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54"/>
      <c r="B182" s="155"/>
      <c r="C182" s="183" t="s">
        <v>409</v>
      </c>
      <c r="D182" s="159"/>
      <c r="E182" s="160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7"/>
      <c r="Z182" s="147"/>
      <c r="AA182" s="147"/>
      <c r="AB182" s="147"/>
      <c r="AC182" s="147"/>
      <c r="AD182" s="147"/>
      <c r="AE182" s="147"/>
      <c r="AF182" s="147"/>
      <c r="AG182" s="147" t="s">
        <v>132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ht="22.5" outlineLevel="1" x14ac:dyDescent="0.2">
      <c r="A183" s="154"/>
      <c r="B183" s="155"/>
      <c r="C183" s="183" t="s">
        <v>438</v>
      </c>
      <c r="D183" s="159"/>
      <c r="E183" s="160">
        <v>23.84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7"/>
      <c r="Z183" s="147"/>
      <c r="AA183" s="147"/>
      <c r="AB183" s="147"/>
      <c r="AC183" s="147"/>
      <c r="AD183" s="147"/>
      <c r="AE183" s="147"/>
      <c r="AF183" s="147"/>
      <c r="AG183" s="147" t="s">
        <v>132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54"/>
      <c r="B184" s="155"/>
      <c r="C184" s="192" t="s">
        <v>439</v>
      </c>
      <c r="D184" s="188"/>
      <c r="E184" s="189">
        <v>1.1919999999999999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132</v>
      </c>
      <c r="AH184" s="147">
        <v>4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ht="22.5" outlineLevel="1" x14ac:dyDescent="0.2">
      <c r="A185" s="174">
        <v>56</v>
      </c>
      <c r="B185" s="175" t="s">
        <v>440</v>
      </c>
      <c r="C185" s="184" t="s">
        <v>679</v>
      </c>
      <c r="D185" s="176" t="s">
        <v>127</v>
      </c>
      <c r="E185" s="177">
        <v>50</v>
      </c>
      <c r="F185" s="178"/>
      <c r="G185" s="179">
        <f>ROUND(E185*F185,2)</f>
        <v>0</v>
      </c>
      <c r="H185" s="158"/>
      <c r="I185" s="157">
        <f>ROUND(E185*H185,2)</f>
        <v>0</v>
      </c>
      <c r="J185" s="158"/>
      <c r="K185" s="157">
        <f>ROUND(E185*J185,2)</f>
        <v>0</v>
      </c>
      <c r="L185" s="157">
        <v>15</v>
      </c>
      <c r="M185" s="157">
        <f>G185*(1+L185/100)</f>
        <v>0</v>
      </c>
      <c r="N185" s="157">
        <v>0</v>
      </c>
      <c r="O185" s="157">
        <f>ROUND(E185*N185,2)</f>
        <v>0</v>
      </c>
      <c r="P185" s="157">
        <v>0</v>
      </c>
      <c r="Q185" s="157">
        <f>ROUND(E185*P185,2)</f>
        <v>0</v>
      </c>
      <c r="R185" s="157"/>
      <c r="S185" s="157" t="s">
        <v>128</v>
      </c>
      <c r="T185" s="157" t="s">
        <v>146</v>
      </c>
      <c r="U185" s="157">
        <v>1</v>
      </c>
      <c r="V185" s="157">
        <f>ROUND(E185*U185,2)</f>
        <v>50</v>
      </c>
      <c r="W185" s="157"/>
      <c r="X185" s="157" t="s">
        <v>129</v>
      </c>
      <c r="Y185" s="147"/>
      <c r="Z185" s="147"/>
      <c r="AA185" s="147"/>
      <c r="AB185" s="147"/>
      <c r="AC185" s="147"/>
      <c r="AD185" s="147"/>
      <c r="AE185" s="147"/>
      <c r="AF185" s="147"/>
      <c r="AG185" s="147" t="s">
        <v>228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68">
        <v>57</v>
      </c>
      <c r="B186" s="169" t="s">
        <v>441</v>
      </c>
      <c r="C186" s="182" t="s">
        <v>442</v>
      </c>
      <c r="D186" s="170" t="s">
        <v>223</v>
      </c>
      <c r="E186" s="171">
        <v>1570.7415000000001</v>
      </c>
      <c r="F186" s="172"/>
      <c r="G186" s="173">
        <f>ROUND(E186*F186,2)</f>
        <v>0</v>
      </c>
      <c r="H186" s="158"/>
      <c r="I186" s="157">
        <f>ROUND(E186*H186,2)</f>
        <v>0</v>
      </c>
      <c r="J186" s="158"/>
      <c r="K186" s="157">
        <f>ROUND(E186*J186,2)</f>
        <v>0</v>
      </c>
      <c r="L186" s="157">
        <v>15</v>
      </c>
      <c r="M186" s="157">
        <f>G186*(1+L186/100)</f>
        <v>0</v>
      </c>
      <c r="N186" s="157">
        <v>3.0000000000000001E-5</v>
      </c>
      <c r="O186" s="157">
        <f>ROUND(E186*N186,2)</f>
        <v>0.05</v>
      </c>
      <c r="P186" s="157">
        <v>0</v>
      </c>
      <c r="Q186" s="157">
        <f>ROUND(E186*P186,2)</f>
        <v>0</v>
      </c>
      <c r="R186" s="157"/>
      <c r="S186" s="157" t="s">
        <v>128</v>
      </c>
      <c r="T186" s="157" t="s">
        <v>128</v>
      </c>
      <c r="U186" s="157">
        <v>9.5000000000000001E-2</v>
      </c>
      <c r="V186" s="157">
        <f>ROUND(E186*U186,2)</f>
        <v>149.22</v>
      </c>
      <c r="W186" s="157"/>
      <c r="X186" s="157" t="s">
        <v>129</v>
      </c>
      <c r="Y186" s="147"/>
      <c r="Z186" s="147"/>
      <c r="AA186" s="147"/>
      <c r="AB186" s="147"/>
      <c r="AC186" s="147"/>
      <c r="AD186" s="147"/>
      <c r="AE186" s="147"/>
      <c r="AF186" s="147"/>
      <c r="AG186" s="147" t="s">
        <v>228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54"/>
      <c r="B187" s="155"/>
      <c r="C187" s="183" t="s">
        <v>443</v>
      </c>
      <c r="D187" s="159"/>
      <c r="E187" s="160">
        <v>799.37025000000006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7"/>
      <c r="Z187" s="147"/>
      <c r="AA187" s="147"/>
      <c r="AB187" s="147"/>
      <c r="AC187" s="147"/>
      <c r="AD187" s="147"/>
      <c r="AE187" s="147"/>
      <c r="AF187" s="147"/>
      <c r="AG187" s="147" t="s">
        <v>132</v>
      </c>
      <c r="AH187" s="147">
        <v>5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54"/>
      <c r="B188" s="155"/>
      <c r="C188" s="183" t="s">
        <v>444</v>
      </c>
      <c r="D188" s="159"/>
      <c r="E188" s="160">
        <v>376.97125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132</v>
      </c>
      <c r="AH188" s="147">
        <v>5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54"/>
      <c r="B189" s="155"/>
      <c r="C189" s="183" t="s">
        <v>445</v>
      </c>
      <c r="D189" s="159"/>
      <c r="E189" s="160">
        <v>74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7"/>
      <c r="Z189" s="147"/>
      <c r="AA189" s="147"/>
      <c r="AB189" s="147"/>
      <c r="AC189" s="147"/>
      <c r="AD189" s="147"/>
      <c r="AE189" s="147"/>
      <c r="AF189" s="147"/>
      <c r="AG189" s="147" t="s">
        <v>132</v>
      </c>
      <c r="AH189" s="147">
        <v>5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54"/>
      <c r="B190" s="155"/>
      <c r="C190" s="183" t="s">
        <v>446</v>
      </c>
      <c r="D190" s="159"/>
      <c r="E190" s="160">
        <v>320.39999999999998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7"/>
      <c r="Z190" s="147"/>
      <c r="AA190" s="147"/>
      <c r="AB190" s="147"/>
      <c r="AC190" s="147"/>
      <c r="AD190" s="147"/>
      <c r="AE190" s="147"/>
      <c r="AF190" s="147"/>
      <c r="AG190" s="147" t="s">
        <v>132</v>
      </c>
      <c r="AH190" s="147">
        <v>5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68">
        <v>58</v>
      </c>
      <c r="B191" s="169" t="s">
        <v>447</v>
      </c>
      <c r="C191" s="182" t="s">
        <v>448</v>
      </c>
      <c r="D191" s="170" t="s">
        <v>223</v>
      </c>
      <c r="E191" s="171">
        <v>102.732</v>
      </c>
      <c r="F191" s="172"/>
      <c r="G191" s="173">
        <f>ROUND(E191*F191,2)</f>
        <v>0</v>
      </c>
      <c r="H191" s="158"/>
      <c r="I191" s="157">
        <f>ROUND(E191*H191,2)</f>
        <v>0</v>
      </c>
      <c r="J191" s="158"/>
      <c r="K191" s="157">
        <f>ROUND(E191*J191,2)</f>
        <v>0</v>
      </c>
      <c r="L191" s="157">
        <v>15</v>
      </c>
      <c r="M191" s="157">
        <f>G191*(1+L191/100)</f>
        <v>0</v>
      </c>
      <c r="N191" s="157">
        <v>0</v>
      </c>
      <c r="O191" s="157">
        <f>ROUND(E191*N191,2)</f>
        <v>0</v>
      </c>
      <c r="P191" s="157">
        <v>0</v>
      </c>
      <c r="Q191" s="157">
        <f>ROUND(E191*P191,2)</f>
        <v>0</v>
      </c>
      <c r="R191" s="157"/>
      <c r="S191" s="157" t="s">
        <v>145</v>
      </c>
      <c r="T191" s="157" t="s">
        <v>353</v>
      </c>
      <c r="U191" s="157">
        <v>0</v>
      </c>
      <c r="V191" s="157">
        <f>ROUND(E191*U191,2)</f>
        <v>0</v>
      </c>
      <c r="W191" s="157"/>
      <c r="X191" s="157" t="s">
        <v>129</v>
      </c>
      <c r="Y191" s="147"/>
      <c r="Z191" s="147"/>
      <c r="AA191" s="147"/>
      <c r="AB191" s="147"/>
      <c r="AC191" s="147"/>
      <c r="AD191" s="147"/>
      <c r="AE191" s="147"/>
      <c r="AF191" s="147"/>
      <c r="AG191" s="147" t="s">
        <v>228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54"/>
      <c r="B192" s="155"/>
      <c r="C192" s="183" t="s">
        <v>409</v>
      </c>
      <c r="D192" s="159"/>
      <c r="E192" s="160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7"/>
      <c r="Z192" s="147"/>
      <c r="AA192" s="147"/>
      <c r="AB192" s="147"/>
      <c r="AC192" s="147"/>
      <c r="AD192" s="147"/>
      <c r="AE192" s="147"/>
      <c r="AF192" s="147"/>
      <c r="AG192" s="147" t="s">
        <v>132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54"/>
      <c r="B193" s="155"/>
      <c r="C193" s="183" t="s">
        <v>449</v>
      </c>
      <c r="D193" s="159"/>
      <c r="E193" s="160">
        <v>23.84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7"/>
      <c r="Z193" s="147"/>
      <c r="AA193" s="147"/>
      <c r="AB193" s="147"/>
      <c r="AC193" s="147"/>
      <c r="AD193" s="147"/>
      <c r="AE193" s="147"/>
      <c r="AF193" s="147"/>
      <c r="AG193" s="147" t="s">
        <v>132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54"/>
      <c r="B194" s="155"/>
      <c r="C194" s="183" t="s">
        <v>400</v>
      </c>
      <c r="D194" s="159"/>
      <c r="E194" s="160">
        <v>74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7"/>
      <c r="Z194" s="147"/>
      <c r="AA194" s="147"/>
      <c r="AB194" s="147"/>
      <c r="AC194" s="147"/>
      <c r="AD194" s="147"/>
      <c r="AE194" s="147"/>
      <c r="AF194" s="147"/>
      <c r="AG194" s="147" t="s">
        <v>132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54"/>
      <c r="B195" s="155"/>
      <c r="C195" s="192" t="s">
        <v>439</v>
      </c>
      <c r="D195" s="188"/>
      <c r="E195" s="189">
        <v>4.8920000000000003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7"/>
      <c r="Z195" s="147"/>
      <c r="AA195" s="147"/>
      <c r="AB195" s="147"/>
      <c r="AC195" s="147"/>
      <c r="AD195" s="147"/>
      <c r="AE195" s="147"/>
      <c r="AF195" s="147"/>
      <c r="AG195" s="147" t="s">
        <v>132</v>
      </c>
      <c r="AH195" s="147">
        <v>4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68">
        <v>59</v>
      </c>
      <c r="B196" s="169" t="s">
        <v>450</v>
      </c>
      <c r="C196" s="182" t="s">
        <v>451</v>
      </c>
      <c r="D196" s="170" t="s">
        <v>223</v>
      </c>
      <c r="E196" s="171">
        <v>74</v>
      </c>
      <c r="F196" s="172"/>
      <c r="G196" s="173">
        <f>ROUND(E196*F196,2)</f>
        <v>0</v>
      </c>
      <c r="H196" s="158"/>
      <c r="I196" s="157">
        <f>ROUND(E196*H196,2)</f>
        <v>0</v>
      </c>
      <c r="J196" s="158"/>
      <c r="K196" s="157">
        <f>ROUND(E196*J196,2)</f>
        <v>0</v>
      </c>
      <c r="L196" s="157">
        <v>15</v>
      </c>
      <c r="M196" s="157">
        <f>G196*(1+L196/100)</f>
        <v>0</v>
      </c>
      <c r="N196" s="157">
        <v>2.3999999999999998E-3</v>
      </c>
      <c r="O196" s="157">
        <f>ROUND(E196*N196,2)</f>
        <v>0.18</v>
      </c>
      <c r="P196" s="157">
        <v>0</v>
      </c>
      <c r="Q196" s="157">
        <f>ROUND(E196*P196,2)</f>
        <v>0</v>
      </c>
      <c r="R196" s="157"/>
      <c r="S196" s="157" t="s">
        <v>145</v>
      </c>
      <c r="T196" s="157" t="s">
        <v>146</v>
      </c>
      <c r="U196" s="157">
        <v>0</v>
      </c>
      <c r="V196" s="157">
        <f>ROUND(E196*U196,2)</f>
        <v>0</v>
      </c>
      <c r="W196" s="157"/>
      <c r="X196" s="157" t="s">
        <v>129</v>
      </c>
      <c r="Y196" s="147"/>
      <c r="Z196" s="147"/>
      <c r="AA196" s="147"/>
      <c r="AB196" s="147"/>
      <c r="AC196" s="147"/>
      <c r="AD196" s="147"/>
      <c r="AE196" s="147"/>
      <c r="AF196" s="147"/>
      <c r="AG196" s="147" t="s">
        <v>130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54"/>
      <c r="B197" s="155"/>
      <c r="C197" s="183" t="s">
        <v>400</v>
      </c>
      <c r="D197" s="159"/>
      <c r="E197" s="160">
        <v>74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132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ht="22.5" outlineLevel="1" x14ac:dyDescent="0.2">
      <c r="A198" s="168">
        <v>60</v>
      </c>
      <c r="B198" s="169" t="s">
        <v>452</v>
      </c>
      <c r="C198" s="182" t="s">
        <v>453</v>
      </c>
      <c r="D198" s="170" t="s">
        <v>223</v>
      </c>
      <c r="E198" s="171">
        <v>799.37025000000006</v>
      </c>
      <c r="F198" s="172"/>
      <c r="G198" s="173">
        <f>ROUND(E198*F198,2)</f>
        <v>0</v>
      </c>
      <c r="H198" s="158"/>
      <c r="I198" s="157">
        <f>ROUND(E198*H198,2)</f>
        <v>0</v>
      </c>
      <c r="J198" s="158"/>
      <c r="K198" s="157">
        <f>ROUND(E198*J198,2)</f>
        <v>0</v>
      </c>
      <c r="L198" s="157">
        <v>15</v>
      </c>
      <c r="M198" s="157">
        <f>G198*(1+L198/100)</f>
        <v>0</v>
      </c>
      <c r="N198" s="157">
        <v>2.606E-2</v>
      </c>
      <c r="O198" s="157">
        <f>ROUND(E198*N198,2)</f>
        <v>20.83</v>
      </c>
      <c r="P198" s="157">
        <v>0</v>
      </c>
      <c r="Q198" s="157">
        <f>ROUND(E198*P198,2)</f>
        <v>0</v>
      </c>
      <c r="R198" s="157"/>
      <c r="S198" s="157" t="s">
        <v>145</v>
      </c>
      <c r="T198" s="157" t="s">
        <v>128</v>
      </c>
      <c r="U198" s="157">
        <v>0.58225000000000005</v>
      </c>
      <c r="V198" s="157">
        <f>ROUND(E198*U198,2)</f>
        <v>465.43</v>
      </c>
      <c r="W198" s="157"/>
      <c r="X198" s="157" t="s">
        <v>129</v>
      </c>
      <c r="Y198" s="147"/>
      <c r="Z198" s="147"/>
      <c r="AA198" s="147"/>
      <c r="AB198" s="147"/>
      <c r="AC198" s="147"/>
      <c r="AD198" s="147"/>
      <c r="AE198" s="147"/>
      <c r="AF198" s="147"/>
      <c r="AG198" s="147" t="s">
        <v>228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54"/>
      <c r="B199" s="155"/>
      <c r="C199" s="272" t="s">
        <v>359</v>
      </c>
      <c r="D199" s="273"/>
      <c r="E199" s="273"/>
      <c r="F199" s="273"/>
      <c r="G199" s="273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7"/>
      <c r="Z199" s="147"/>
      <c r="AA199" s="147"/>
      <c r="AB199" s="147"/>
      <c r="AC199" s="147"/>
      <c r="AD199" s="147"/>
      <c r="AE199" s="147"/>
      <c r="AF199" s="147"/>
      <c r="AG199" s="147" t="s">
        <v>290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54"/>
      <c r="B200" s="155"/>
      <c r="C200" s="183" t="s">
        <v>409</v>
      </c>
      <c r="D200" s="159"/>
      <c r="E200" s="160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7"/>
      <c r="Z200" s="147"/>
      <c r="AA200" s="147"/>
      <c r="AB200" s="147"/>
      <c r="AC200" s="147"/>
      <c r="AD200" s="147"/>
      <c r="AE200" s="147"/>
      <c r="AF200" s="147"/>
      <c r="AG200" s="147" t="s">
        <v>132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ht="45" outlineLevel="1" x14ac:dyDescent="0.2">
      <c r="A201" s="154"/>
      <c r="B201" s="155"/>
      <c r="C201" s="183" t="s">
        <v>454</v>
      </c>
      <c r="D201" s="159"/>
      <c r="E201" s="160">
        <v>112.19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7"/>
      <c r="Z201" s="147"/>
      <c r="AA201" s="147"/>
      <c r="AB201" s="147"/>
      <c r="AC201" s="147"/>
      <c r="AD201" s="147"/>
      <c r="AE201" s="147"/>
      <c r="AF201" s="147"/>
      <c r="AG201" s="147" t="s">
        <v>132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54"/>
      <c r="B202" s="155"/>
      <c r="C202" s="183" t="s">
        <v>455</v>
      </c>
      <c r="D202" s="159"/>
      <c r="E202" s="160">
        <v>50.44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7"/>
      <c r="Z202" s="147"/>
      <c r="AA202" s="147"/>
      <c r="AB202" s="147"/>
      <c r="AC202" s="147"/>
      <c r="AD202" s="147"/>
      <c r="AE202" s="147"/>
      <c r="AF202" s="147"/>
      <c r="AG202" s="147" t="s">
        <v>132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54"/>
      <c r="B203" s="155"/>
      <c r="C203" s="183" t="s">
        <v>456</v>
      </c>
      <c r="D203" s="159"/>
      <c r="E203" s="160">
        <v>21.14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7"/>
      <c r="Z203" s="147"/>
      <c r="AA203" s="147"/>
      <c r="AB203" s="147"/>
      <c r="AC203" s="147"/>
      <c r="AD203" s="147"/>
      <c r="AE203" s="147"/>
      <c r="AF203" s="147"/>
      <c r="AG203" s="147" t="s">
        <v>132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54"/>
      <c r="B204" s="155"/>
      <c r="C204" s="183" t="s">
        <v>457</v>
      </c>
      <c r="D204" s="159"/>
      <c r="E204" s="160">
        <v>26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7"/>
      <c r="Z204" s="147"/>
      <c r="AA204" s="147"/>
      <c r="AB204" s="147"/>
      <c r="AC204" s="147"/>
      <c r="AD204" s="147"/>
      <c r="AE204" s="147"/>
      <c r="AF204" s="147"/>
      <c r="AG204" s="147" t="s">
        <v>132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54"/>
      <c r="B205" s="155"/>
      <c r="C205" s="183" t="s">
        <v>458</v>
      </c>
      <c r="D205" s="159"/>
      <c r="E205" s="160">
        <v>41.54</v>
      </c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7"/>
      <c r="Z205" s="147"/>
      <c r="AA205" s="147"/>
      <c r="AB205" s="147"/>
      <c r="AC205" s="147"/>
      <c r="AD205" s="147"/>
      <c r="AE205" s="147"/>
      <c r="AF205" s="147"/>
      <c r="AG205" s="147" t="s">
        <v>132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54"/>
      <c r="B206" s="155"/>
      <c r="C206" s="183" t="s">
        <v>459</v>
      </c>
      <c r="D206" s="159"/>
      <c r="E206" s="160">
        <v>3.08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7"/>
      <c r="Z206" s="147"/>
      <c r="AA206" s="147"/>
      <c r="AB206" s="147"/>
      <c r="AC206" s="147"/>
      <c r="AD206" s="147"/>
      <c r="AE206" s="147"/>
      <c r="AF206" s="147"/>
      <c r="AG206" s="147" t="s">
        <v>132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54"/>
      <c r="B207" s="155"/>
      <c r="C207" s="183" t="s">
        <v>420</v>
      </c>
      <c r="D207" s="159"/>
      <c r="E207" s="160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7"/>
      <c r="Z207" s="147"/>
      <c r="AA207" s="147"/>
      <c r="AB207" s="147"/>
      <c r="AC207" s="147"/>
      <c r="AD207" s="147"/>
      <c r="AE207" s="147"/>
      <c r="AF207" s="147"/>
      <c r="AG207" s="147" t="s">
        <v>132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54"/>
      <c r="B208" s="155"/>
      <c r="C208" s="183" t="s">
        <v>460</v>
      </c>
      <c r="D208" s="159"/>
      <c r="E208" s="160">
        <v>71.67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7"/>
      <c r="Z208" s="147"/>
      <c r="AA208" s="147"/>
      <c r="AB208" s="147"/>
      <c r="AC208" s="147"/>
      <c r="AD208" s="147"/>
      <c r="AE208" s="147"/>
      <c r="AF208" s="147"/>
      <c r="AG208" s="147" t="s">
        <v>132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54"/>
      <c r="B209" s="155"/>
      <c r="C209" s="183" t="s">
        <v>461</v>
      </c>
      <c r="D209" s="159"/>
      <c r="E209" s="160">
        <v>23.06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7"/>
      <c r="Z209" s="147"/>
      <c r="AA209" s="147"/>
      <c r="AB209" s="147"/>
      <c r="AC209" s="147"/>
      <c r="AD209" s="147"/>
      <c r="AE209" s="147"/>
      <c r="AF209" s="147"/>
      <c r="AG209" s="147" t="s">
        <v>132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54"/>
      <c r="B210" s="155"/>
      <c r="C210" s="183" t="s">
        <v>462</v>
      </c>
      <c r="D210" s="159"/>
      <c r="E210" s="160">
        <v>42.07</v>
      </c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7"/>
      <c r="Z210" s="147"/>
      <c r="AA210" s="147"/>
      <c r="AB210" s="147"/>
      <c r="AC210" s="147"/>
      <c r="AD210" s="147"/>
      <c r="AE210" s="147"/>
      <c r="AF210" s="147"/>
      <c r="AG210" s="147" t="s">
        <v>132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54"/>
      <c r="B211" s="155"/>
      <c r="C211" s="183" t="s">
        <v>463</v>
      </c>
      <c r="D211" s="159"/>
      <c r="E211" s="160">
        <v>49.08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7"/>
      <c r="Z211" s="147"/>
      <c r="AA211" s="147"/>
      <c r="AB211" s="147"/>
      <c r="AC211" s="147"/>
      <c r="AD211" s="147"/>
      <c r="AE211" s="147"/>
      <c r="AF211" s="147"/>
      <c r="AG211" s="147" t="s">
        <v>132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54"/>
      <c r="B212" s="155"/>
      <c r="C212" s="183" t="s">
        <v>464</v>
      </c>
      <c r="D212" s="159"/>
      <c r="E212" s="160">
        <v>50.88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7"/>
      <c r="Z212" s="147"/>
      <c r="AA212" s="147"/>
      <c r="AB212" s="147"/>
      <c r="AC212" s="147"/>
      <c r="AD212" s="147"/>
      <c r="AE212" s="147"/>
      <c r="AF212" s="147"/>
      <c r="AG212" s="147" t="s">
        <v>132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54"/>
      <c r="B213" s="155"/>
      <c r="C213" s="183" t="s">
        <v>465</v>
      </c>
      <c r="D213" s="159"/>
      <c r="E213" s="160">
        <v>57.66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7"/>
      <c r="Z213" s="147"/>
      <c r="AA213" s="147"/>
      <c r="AB213" s="147"/>
      <c r="AC213" s="147"/>
      <c r="AD213" s="147"/>
      <c r="AE213" s="147"/>
      <c r="AF213" s="147"/>
      <c r="AG213" s="147" t="s">
        <v>132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54"/>
      <c r="B214" s="155"/>
      <c r="C214" s="183" t="s">
        <v>466</v>
      </c>
      <c r="D214" s="159"/>
      <c r="E214" s="160">
        <v>47.12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132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54"/>
      <c r="B215" s="155"/>
      <c r="C215" s="183" t="s">
        <v>467</v>
      </c>
      <c r="D215" s="159"/>
      <c r="E215" s="160">
        <v>64.790000000000006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7"/>
      <c r="Z215" s="147"/>
      <c r="AA215" s="147"/>
      <c r="AB215" s="147"/>
      <c r="AC215" s="147"/>
      <c r="AD215" s="147"/>
      <c r="AE215" s="147"/>
      <c r="AF215" s="147"/>
      <c r="AG215" s="147" t="s">
        <v>132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54"/>
      <c r="B216" s="155"/>
      <c r="C216" s="183" t="s">
        <v>468</v>
      </c>
      <c r="D216" s="159"/>
      <c r="E216" s="160">
        <v>52.39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132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54"/>
      <c r="B217" s="155"/>
      <c r="C217" s="183" t="s">
        <v>469</v>
      </c>
      <c r="D217" s="159"/>
      <c r="E217" s="160">
        <v>19.995000000000001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7"/>
      <c r="Z217" s="147"/>
      <c r="AA217" s="147"/>
      <c r="AB217" s="147"/>
      <c r="AC217" s="147"/>
      <c r="AD217" s="147"/>
      <c r="AE217" s="147"/>
      <c r="AF217" s="147"/>
      <c r="AG217" s="147" t="s">
        <v>132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54"/>
      <c r="B218" s="155"/>
      <c r="C218" s="183" t="s">
        <v>470</v>
      </c>
      <c r="D218" s="159"/>
      <c r="E218" s="160">
        <v>13.2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7"/>
      <c r="Z218" s="147"/>
      <c r="AA218" s="147"/>
      <c r="AB218" s="147"/>
      <c r="AC218" s="147"/>
      <c r="AD218" s="147"/>
      <c r="AE218" s="147"/>
      <c r="AF218" s="147"/>
      <c r="AG218" s="147" t="s">
        <v>132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 x14ac:dyDescent="0.2">
      <c r="A219" s="154"/>
      <c r="B219" s="155"/>
      <c r="C219" s="183" t="s">
        <v>471</v>
      </c>
      <c r="D219" s="159"/>
      <c r="E219" s="160">
        <v>15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7"/>
      <c r="Z219" s="147"/>
      <c r="AA219" s="147"/>
      <c r="AB219" s="147"/>
      <c r="AC219" s="147"/>
      <c r="AD219" s="147"/>
      <c r="AE219" s="147"/>
      <c r="AF219" s="147"/>
      <c r="AG219" s="147" t="s">
        <v>132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 x14ac:dyDescent="0.2">
      <c r="A220" s="154"/>
      <c r="B220" s="155"/>
      <c r="C220" s="192" t="s">
        <v>439</v>
      </c>
      <c r="D220" s="188"/>
      <c r="E220" s="189">
        <v>38.065249999999999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7"/>
      <c r="Z220" s="147"/>
      <c r="AA220" s="147"/>
      <c r="AB220" s="147"/>
      <c r="AC220" s="147"/>
      <c r="AD220" s="147"/>
      <c r="AE220" s="147"/>
      <c r="AF220" s="147"/>
      <c r="AG220" s="147" t="s">
        <v>132</v>
      </c>
      <c r="AH220" s="147">
        <v>4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ht="22.5" outlineLevel="1" x14ac:dyDescent="0.2">
      <c r="A221" s="168">
        <v>61</v>
      </c>
      <c r="B221" s="169" t="s">
        <v>472</v>
      </c>
      <c r="C221" s="182" t="s">
        <v>473</v>
      </c>
      <c r="D221" s="170" t="s">
        <v>223</v>
      </c>
      <c r="E221" s="171">
        <v>25.032</v>
      </c>
      <c r="F221" s="172"/>
      <c r="G221" s="173">
        <f>ROUND(E221*F221,2)</f>
        <v>0</v>
      </c>
      <c r="H221" s="158"/>
      <c r="I221" s="157">
        <f>ROUND(E221*H221,2)</f>
        <v>0</v>
      </c>
      <c r="J221" s="158"/>
      <c r="K221" s="157">
        <f>ROUND(E221*J221,2)</f>
        <v>0</v>
      </c>
      <c r="L221" s="157">
        <v>15</v>
      </c>
      <c r="M221" s="157">
        <f>G221*(1+L221/100)</f>
        <v>0</v>
      </c>
      <c r="N221" s="157">
        <v>1.414E-2</v>
      </c>
      <c r="O221" s="157">
        <f>ROUND(E221*N221,2)</f>
        <v>0.35</v>
      </c>
      <c r="P221" s="157">
        <v>0</v>
      </c>
      <c r="Q221" s="157">
        <f>ROUND(E221*P221,2)</f>
        <v>0</v>
      </c>
      <c r="R221" s="157"/>
      <c r="S221" s="157" t="s">
        <v>145</v>
      </c>
      <c r="T221" s="157" t="s">
        <v>146</v>
      </c>
      <c r="U221" s="157">
        <v>0.23799999999999999</v>
      </c>
      <c r="V221" s="157">
        <f>ROUND(E221*U221,2)</f>
        <v>5.96</v>
      </c>
      <c r="W221" s="157"/>
      <c r="X221" s="157" t="s">
        <v>129</v>
      </c>
      <c r="Y221" s="147"/>
      <c r="Z221" s="147"/>
      <c r="AA221" s="147"/>
      <c r="AB221" s="147"/>
      <c r="AC221" s="147"/>
      <c r="AD221" s="147"/>
      <c r="AE221" s="147"/>
      <c r="AF221" s="147"/>
      <c r="AG221" s="147" t="s">
        <v>130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54"/>
      <c r="B222" s="155"/>
      <c r="C222" s="183" t="s">
        <v>409</v>
      </c>
      <c r="D222" s="159"/>
      <c r="E222" s="160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7"/>
      <c r="Z222" s="147"/>
      <c r="AA222" s="147"/>
      <c r="AB222" s="147"/>
      <c r="AC222" s="147"/>
      <c r="AD222" s="147"/>
      <c r="AE222" s="147"/>
      <c r="AF222" s="147"/>
      <c r="AG222" s="147" t="s">
        <v>132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54"/>
      <c r="B223" s="155"/>
      <c r="C223" s="183" t="s">
        <v>449</v>
      </c>
      <c r="D223" s="159"/>
      <c r="E223" s="160">
        <v>23.84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7"/>
      <c r="Z223" s="147"/>
      <c r="AA223" s="147"/>
      <c r="AB223" s="147"/>
      <c r="AC223" s="147"/>
      <c r="AD223" s="147"/>
      <c r="AE223" s="147"/>
      <c r="AF223" s="147"/>
      <c r="AG223" s="147" t="s">
        <v>132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54"/>
      <c r="B224" s="155"/>
      <c r="C224" s="192" t="s">
        <v>439</v>
      </c>
      <c r="D224" s="188"/>
      <c r="E224" s="189">
        <v>1.1919999999999999</v>
      </c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7"/>
      <c r="Z224" s="147"/>
      <c r="AA224" s="147"/>
      <c r="AB224" s="147"/>
      <c r="AC224" s="147"/>
      <c r="AD224" s="147"/>
      <c r="AE224" s="147"/>
      <c r="AF224" s="147"/>
      <c r="AG224" s="147" t="s">
        <v>132</v>
      </c>
      <c r="AH224" s="147">
        <v>4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x14ac:dyDescent="0.2">
      <c r="A225" s="162" t="s">
        <v>123</v>
      </c>
      <c r="B225" s="163" t="s">
        <v>67</v>
      </c>
      <c r="C225" s="181" t="s">
        <v>68</v>
      </c>
      <c r="D225" s="164"/>
      <c r="E225" s="165"/>
      <c r="F225" s="166"/>
      <c r="G225" s="167">
        <f>SUMIF(AG226:AG251,"&lt;&gt;NOR",G226:G251)</f>
        <v>0</v>
      </c>
      <c r="H225" s="161"/>
      <c r="I225" s="161">
        <f>SUM(I226:I251)</f>
        <v>0</v>
      </c>
      <c r="J225" s="161"/>
      <c r="K225" s="161">
        <f>SUM(K226:K251)</f>
        <v>0</v>
      </c>
      <c r="L225" s="161"/>
      <c r="M225" s="161">
        <f>SUM(M226:M251)</f>
        <v>0</v>
      </c>
      <c r="N225" s="161"/>
      <c r="O225" s="161">
        <f>SUM(O226:O251)</f>
        <v>27.57</v>
      </c>
      <c r="P225" s="161"/>
      <c r="Q225" s="161">
        <f>SUM(Q226:Q251)</f>
        <v>0</v>
      </c>
      <c r="R225" s="161"/>
      <c r="S225" s="161"/>
      <c r="T225" s="161"/>
      <c r="U225" s="161"/>
      <c r="V225" s="161">
        <f>SUM(V226:V251)</f>
        <v>759.09</v>
      </c>
      <c r="W225" s="161"/>
      <c r="X225" s="161"/>
      <c r="AG225" t="s">
        <v>124</v>
      </c>
    </row>
    <row r="226" spans="1:60" outlineLevel="1" x14ac:dyDescent="0.2">
      <c r="A226" s="174">
        <v>62</v>
      </c>
      <c r="B226" s="175" t="s">
        <v>474</v>
      </c>
      <c r="C226" s="184" t="s">
        <v>475</v>
      </c>
      <c r="D226" s="176" t="s">
        <v>223</v>
      </c>
      <c r="E226" s="177">
        <v>5</v>
      </c>
      <c r="F226" s="178"/>
      <c r="G226" s="179">
        <f>ROUND(E226*F226,2)</f>
        <v>0</v>
      </c>
      <c r="H226" s="158"/>
      <c r="I226" s="157">
        <f>ROUND(E226*H226,2)</f>
        <v>0</v>
      </c>
      <c r="J226" s="158"/>
      <c r="K226" s="157">
        <f>ROUND(E226*J226,2)</f>
        <v>0</v>
      </c>
      <c r="L226" s="157">
        <v>15</v>
      </c>
      <c r="M226" s="157">
        <f>G226*(1+L226/100)</f>
        <v>0</v>
      </c>
      <c r="N226" s="157">
        <v>0.27105000000000001</v>
      </c>
      <c r="O226" s="157">
        <f>ROUND(E226*N226,2)</f>
        <v>1.36</v>
      </c>
      <c r="P226" s="157">
        <v>0</v>
      </c>
      <c r="Q226" s="157">
        <f>ROUND(E226*P226,2)</f>
        <v>0</v>
      </c>
      <c r="R226" s="157"/>
      <c r="S226" s="157" t="s">
        <v>128</v>
      </c>
      <c r="T226" s="157" t="s">
        <v>128</v>
      </c>
      <c r="U226" s="157">
        <v>1.22</v>
      </c>
      <c r="V226" s="157">
        <f>ROUND(E226*U226,2)</f>
        <v>6.1</v>
      </c>
      <c r="W226" s="157"/>
      <c r="X226" s="157" t="s">
        <v>129</v>
      </c>
      <c r="Y226" s="147"/>
      <c r="Z226" s="147"/>
      <c r="AA226" s="147"/>
      <c r="AB226" s="147"/>
      <c r="AC226" s="147"/>
      <c r="AD226" s="147"/>
      <c r="AE226" s="147"/>
      <c r="AF226" s="147"/>
      <c r="AG226" s="147" t="s">
        <v>228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ht="22.5" outlineLevel="1" x14ac:dyDescent="0.2">
      <c r="A227" s="168">
        <v>63</v>
      </c>
      <c r="B227" s="169" t="s">
        <v>476</v>
      </c>
      <c r="C227" s="182" t="s">
        <v>477</v>
      </c>
      <c r="D227" s="170" t="s">
        <v>144</v>
      </c>
      <c r="E227" s="171">
        <v>31.5</v>
      </c>
      <c r="F227" s="172"/>
      <c r="G227" s="173">
        <f>ROUND(E227*F227,2)</f>
        <v>0</v>
      </c>
      <c r="H227" s="158"/>
      <c r="I227" s="157">
        <f>ROUND(E227*H227,2)</f>
        <v>0</v>
      </c>
      <c r="J227" s="158"/>
      <c r="K227" s="157">
        <f>ROUND(E227*J227,2)</f>
        <v>0</v>
      </c>
      <c r="L227" s="157">
        <v>15</v>
      </c>
      <c r="M227" s="157">
        <f>G227*(1+L227/100)</f>
        <v>0</v>
      </c>
      <c r="N227" s="157">
        <v>2.8E-3</v>
      </c>
      <c r="O227" s="157">
        <f>ROUND(E227*N227,2)</f>
        <v>0.09</v>
      </c>
      <c r="P227" s="157">
        <v>0</v>
      </c>
      <c r="Q227" s="157">
        <f>ROUND(E227*P227,2)</f>
        <v>0</v>
      </c>
      <c r="R227" s="157"/>
      <c r="S227" s="157" t="s">
        <v>128</v>
      </c>
      <c r="T227" s="157" t="s">
        <v>128</v>
      </c>
      <c r="U227" s="157">
        <v>0.28000000000000003</v>
      </c>
      <c r="V227" s="157">
        <f>ROUND(E227*U227,2)</f>
        <v>8.82</v>
      </c>
      <c r="W227" s="157"/>
      <c r="X227" s="157" t="s">
        <v>129</v>
      </c>
      <c r="Y227" s="147"/>
      <c r="Z227" s="147"/>
      <c r="AA227" s="147"/>
      <c r="AB227" s="147"/>
      <c r="AC227" s="147"/>
      <c r="AD227" s="147"/>
      <c r="AE227" s="147"/>
      <c r="AF227" s="147"/>
      <c r="AG227" s="147" t="s">
        <v>228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54"/>
      <c r="B228" s="155"/>
      <c r="C228" s="272" t="s">
        <v>478</v>
      </c>
      <c r="D228" s="273"/>
      <c r="E228" s="273"/>
      <c r="F228" s="273"/>
      <c r="G228" s="273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7"/>
      <c r="Z228" s="147"/>
      <c r="AA228" s="147"/>
      <c r="AB228" s="147"/>
      <c r="AC228" s="147"/>
      <c r="AD228" s="147"/>
      <c r="AE228" s="147"/>
      <c r="AF228" s="147"/>
      <c r="AG228" s="147" t="s">
        <v>290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54"/>
      <c r="B229" s="155"/>
      <c r="C229" s="183" t="s">
        <v>479</v>
      </c>
      <c r="D229" s="159"/>
      <c r="E229" s="160">
        <v>31.5</v>
      </c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7"/>
      <c r="Z229" s="147"/>
      <c r="AA229" s="147"/>
      <c r="AB229" s="147"/>
      <c r="AC229" s="147"/>
      <c r="AD229" s="147"/>
      <c r="AE229" s="147"/>
      <c r="AF229" s="147"/>
      <c r="AG229" s="147" t="s">
        <v>132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68">
        <v>64</v>
      </c>
      <c r="B230" s="169" t="s">
        <v>480</v>
      </c>
      <c r="C230" s="182" t="s">
        <v>481</v>
      </c>
      <c r="D230" s="170" t="s">
        <v>223</v>
      </c>
      <c r="E230" s="171">
        <v>376.97125</v>
      </c>
      <c r="F230" s="172"/>
      <c r="G230" s="173">
        <f>ROUND(E230*F230,2)</f>
        <v>0</v>
      </c>
      <c r="H230" s="158"/>
      <c r="I230" s="157">
        <f>ROUND(E230*H230,2)</f>
        <v>0</v>
      </c>
      <c r="J230" s="158"/>
      <c r="K230" s="157">
        <f>ROUND(E230*J230,2)</f>
        <v>0</v>
      </c>
      <c r="L230" s="157">
        <v>15</v>
      </c>
      <c r="M230" s="157">
        <f>G230*(1+L230/100)</f>
        <v>0</v>
      </c>
      <c r="N230" s="157">
        <v>5.7230000000000003E-2</v>
      </c>
      <c r="O230" s="157">
        <f>ROUND(E230*N230,2)</f>
        <v>21.57</v>
      </c>
      <c r="P230" s="157">
        <v>0</v>
      </c>
      <c r="Q230" s="157">
        <f>ROUND(E230*P230,2)</f>
        <v>0</v>
      </c>
      <c r="R230" s="157"/>
      <c r="S230" s="157" t="s">
        <v>128</v>
      </c>
      <c r="T230" s="157" t="s">
        <v>128</v>
      </c>
      <c r="U230" s="157">
        <v>1.321</v>
      </c>
      <c r="V230" s="157">
        <f>ROUND(E230*U230,2)</f>
        <v>497.98</v>
      </c>
      <c r="W230" s="157"/>
      <c r="X230" s="157" t="s">
        <v>129</v>
      </c>
      <c r="Y230" s="147"/>
      <c r="Z230" s="147"/>
      <c r="AA230" s="147"/>
      <c r="AB230" s="147"/>
      <c r="AC230" s="147"/>
      <c r="AD230" s="147"/>
      <c r="AE230" s="147"/>
      <c r="AF230" s="147"/>
      <c r="AG230" s="147" t="s">
        <v>228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54"/>
      <c r="B231" s="155"/>
      <c r="C231" s="183" t="s">
        <v>482</v>
      </c>
      <c r="D231" s="159"/>
      <c r="E231" s="160">
        <v>120</v>
      </c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7"/>
      <c r="Z231" s="147"/>
      <c r="AA231" s="147"/>
      <c r="AB231" s="147"/>
      <c r="AC231" s="147"/>
      <c r="AD231" s="147"/>
      <c r="AE231" s="147"/>
      <c r="AF231" s="147"/>
      <c r="AG231" s="147" t="s">
        <v>132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54"/>
      <c r="B232" s="155"/>
      <c r="C232" s="183" t="s">
        <v>483</v>
      </c>
      <c r="D232" s="159"/>
      <c r="E232" s="160">
        <v>115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7"/>
      <c r="Z232" s="147"/>
      <c r="AA232" s="147"/>
      <c r="AB232" s="147"/>
      <c r="AC232" s="147"/>
      <c r="AD232" s="147"/>
      <c r="AE232" s="147"/>
      <c r="AF232" s="147"/>
      <c r="AG232" s="147" t="s">
        <v>132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54"/>
      <c r="B233" s="155"/>
      <c r="C233" s="183" t="s">
        <v>484</v>
      </c>
      <c r="D233" s="159"/>
      <c r="E233" s="160">
        <v>85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7"/>
      <c r="Z233" s="147"/>
      <c r="AA233" s="147"/>
      <c r="AB233" s="147"/>
      <c r="AC233" s="147"/>
      <c r="AD233" s="147"/>
      <c r="AE233" s="147"/>
      <c r="AF233" s="147"/>
      <c r="AG233" s="147" t="s">
        <v>132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">
      <c r="A234" s="154"/>
      <c r="B234" s="155"/>
      <c r="C234" s="183" t="s">
        <v>485</v>
      </c>
      <c r="D234" s="159"/>
      <c r="E234" s="160">
        <v>85</v>
      </c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7"/>
      <c r="Z234" s="147"/>
      <c r="AA234" s="147"/>
      <c r="AB234" s="147"/>
      <c r="AC234" s="147"/>
      <c r="AD234" s="147"/>
      <c r="AE234" s="147"/>
      <c r="AF234" s="147"/>
      <c r="AG234" s="147" t="s">
        <v>132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ht="45" outlineLevel="1" x14ac:dyDescent="0.2">
      <c r="A235" s="154"/>
      <c r="B235" s="155"/>
      <c r="C235" s="183" t="s">
        <v>486</v>
      </c>
      <c r="D235" s="159"/>
      <c r="E235" s="160">
        <v>18.682500000000001</v>
      </c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7"/>
      <c r="Z235" s="147"/>
      <c r="AA235" s="147"/>
      <c r="AB235" s="147"/>
      <c r="AC235" s="147"/>
      <c r="AD235" s="147"/>
      <c r="AE235" s="147"/>
      <c r="AF235" s="147"/>
      <c r="AG235" s="147" t="s">
        <v>132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54"/>
      <c r="B236" s="155"/>
      <c r="C236" s="183" t="s">
        <v>487</v>
      </c>
      <c r="D236" s="159"/>
      <c r="E236" s="160">
        <v>8.9749999999999996</v>
      </c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7"/>
      <c r="Z236" s="147"/>
      <c r="AA236" s="147"/>
      <c r="AB236" s="147"/>
      <c r="AC236" s="147"/>
      <c r="AD236" s="147"/>
      <c r="AE236" s="147"/>
      <c r="AF236" s="147"/>
      <c r="AG236" s="147" t="s">
        <v>132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54"/>
      <c r="B237" s="155"/>
      <c r="C237" s="192" t="s">
        <v>488</v>
      </c>
      <c r="D237" s="188"/>
      <c r="E237" s="189">
        <v>43.265749999999997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7"/>
      <c r="Z237" s="147"/>
      <c r="AA237" s="147"/>
      <c r="AB237" s="147"/>
      <c r="AC237" s="147"/>
      <c r="AD237" s="147"/>
      <c r="AE237" s="147"/>
      <c r="AF237" s="147"/>
      <c r="AG237" s="147" t="s">
        <v>132</v>
      </c>
      <c r="AH237" s="147">
        <v>4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54"/>
      <c r="B238" s="155"/>
      <c r="C238" s="183" t="s">
        <v>489</v>
      </c>
      <c r="D238" s="159"/>
      <c r="E238" s="160"/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7"/>
      <c r="Z238" s="147"/>
      <c r="AA238" s="147"/>
      <c r="AB238" s="147"/>
      <c r="AC238" s="147"/>
      <c r="AD238" s="147"/>
      <c r="AE238" s="147"/>
      <c r="AF238" s="147"/>
      <c r="AG238" s="147" t="s">
        <v>132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54"/>
      <c r="B239" s="155"/>
      <c r="C239" s="183" t="s">
        <v>490</v>
      </c>
      <c r="D239" s="159"/>
      <c r="E239" s="160">
        <v>-98.951999999999998</v>
      </c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7"/>
      <c r="Z239" s="147"/>
      <c r="AA239" s="147"/>
      <c r="AB239" s="147"/>
      <c r="AC239" s="147"/>
      <c r="AD239" s="147"/>
      <c r="AE239" s="147"/>
      <c r="AF239" s="147"/>
      <c r="AG239" s="147" t="s">
        <v>132</v>
      </c>
      <c r="AH239" s="147">
        <v>5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ht="22.5" outlineLevel="1" x14ac:dyDescent="0.2">
      <c r="A240" s="168">
        <v>65</v>
      </c>
      <c r="B240" s="169" t="s">
        <v>491</v>
      </c>
      <c r="C240" s="182" t="s">
        <v>676</v>
      </c>
      <c r="D240" s="170" t="s">
        <v>223</v>
      </c>
      <c r="E240" s="171">
        <v>376.97125</v>
      </c>
      <c r="F240" s="172"/>
      <c r="G240" s="173">
        <f>ROUND(E240*F240,2)</f>
        <v>0</v>
      </c>
      <c r="H240" s="158"/>
      <c r="I240" s="157">
        <f>ROUND(E240*H240,2)</f>
        <v>0</v>
      </c>
      <c r="J240" s="158"/>
      <c r="K240" s="157">
        <f>ROUND(E240*J240,2)</f>
        <v>0</v>
      </c>
      <c r="L240" s="157">
        <v>15</v>
      </c>
      <c r="M240" s="157">
        <f>G240*(1+L240/100)</f>
        <v>0</v>
      </c>
      <c r="N240" s="157">
        <v>7.2000000000000005E-4</v>
      </c>
      <c r="O240" s="157">
        <f>ROUND(E240*N240,2)</f>
        <v>0.27</v>
      </c>
      <c r="P240" s="157">
        <v>0</v>
      </c>
      <c r="Q240" s="157">
        <f>ROUND(E240*P240,2)</f>
        <v>0</v>
      </c>
      <c r="R240" s="157"/>
      <c r="S240" s="157" t="s">
        <v>128</v>
      </c>
      <c r="T240" s="157" t="s">
        <v>128</v>
      </c>
      <c r="U240" s="157">
        <v>0.26500000000000001</v>
      </c>
      <c r="V240" s="157">
        <f>ROUND(E240*U240,2)</f>
        <v>99.9</v>
      </c>
      <c r="W240" s="157"/>
      <c r="X240" s="157" t="s">
        <v>129</v>
      </c>
      <c r="Y240" s="147"/>
      <c r="Z240" s="147"/>
      <c r="AA240" s="147"/>
      <c r="AB240" s="147"/>
      <c r="AC240" s="147"/>
      <c r="AD240" s="147"/>
      <c r="AE240" s="147"/>
      <c r="AF240" s="147"/>
      <c r="AG240" s="147" t="s">
        <v>228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54"/>
      <c r="B241" s="155"/>
      <c r="C241" s="272" t="s">
        <v>492</v>
      </c>
      <c r="D241" s="273"/>
      <c r="E241" s="273"/>
      <c r="F241" s="273"/>
      <c r="G241" s="273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7"/>
      <c r="Z241" s="147"/>
      <c r="AA241" s="147"/>
      <c r="AB241" s="147"/>
      <c r="AC241" s="147"/>
      <c r="AD241" s="147"/>
      <c r="AE241" s="147"/>
      <c r="AF241" s="147"/>
      <c r="AG241" s="147" t="s">
        <v>290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54"/>
      <c r="B242" s="155"/>
      <c r="C242" s="183" t="s">
        <v>444</v>
      </c>
      <c r="D242" s="159"/>
      <c r="E242" s="160">
        <v>376.97125</v>
      </c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7"/>
      <c r="Z242" s="147"/>
      <c r="AA242" s="147"/>
      <c r="AB242" s="147"/>
      <c r="AC242" s="147"/>
      <c r="AD242" s="147"/>
      <c r="AE242" s="147"/>
      <c r="AF242" s="147"/>
      <c r="AG242" s="147" t="s">
        <v>132</v>
      </c>
      <c r="AH242" s="147">
        <v>5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68">
        <v>66</v>
      </c>
      <c r="B243" s="169" t="s">
        <v>493</v>
      </c>
      <c r="C243" s="182" t="s">
        <v>494</v>
      </c>
      <c r="D243" s="170" t="s">
        <v>223</v>
      </c>
      <c r="E243" s="171">
        <v>432.65750000000003</v>
      </c>
      <c r="F243" s="172"/>
      <c r="G243" s="173">
        <f>ROUND(E243*F243,2)</f>
        <v>0</v>
      </c>
      <c r="H243" s="158"/>
      <c r="I243" s="157">
        <f>ROUND(E243*H243,2)</f>
        <v>0</v>
      </c>
      <c r="J243" s="158"/>
      <c r="K243" s="157">
        <f>ROUND(E243*J243,2)</f>
        <v>0</v>
      </c>
      <c r="L243" s="157">
        <v>15</v>
      </c>
      <c r="M243" s="157">
        <f>G243*(1+L243/100)</f>
        <v>0</v>
      </c>
      <c r="N243" s="157">
        <v>2.0000000000000002E-5</v>
      </c>
      <c r="O243" s="157">
        <f>ROUND(E243*N243,2)</f>
        <v>0.01</v>
      </c>
      <c r="P243" s="157">
        <v>0</v>
      </c>
      <c r="Q243" s="157">
        <f>ROUND(E243*P243,2)</f>
        <v>0</v>
      </c>
      <c r="R243" s="157"/>
      <c r="S243" s="157" t="s">
        <v>128</v>
      </c>
      <c r="T243" s="157" t="s">
        <v>128</v>
      </c>
      <c r="U243" s="157">
        <v>0.11</v>
      </c>
      <c r="V243" s="157">
        <f>ROUND(E243*U243,2)</f>
        <v>47.59</v>
      </c>
      <c r="W243" s="157"/>
      <c r="X243" s="157" t="s">
        <v>129</v>
      </c>
      <c r="Y243" s="147"/>
      <c r="Z243" s="147"/>
      <c r="AA243" s="147"/>
      <c r="AB243" s="147"/>
      <c r="AC243" s="147"/>
      <c r="AD243" s="147"/>
      <c r="AE243" s="147"/>
      <c r="AF243" s="147"/>
      <c r="AG243" s="147" t="s">
        <v>228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54"/>
      <c r="B244" s="155"/>
      <c r="C244" s="183" t="s">
        <v>495</v>
      </c>
      <c r="D244" s="159"/>
      <c r="E244" s="160">
        <v>432.65750000000003</v>
      </c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7"/>
      <c r="Z244" s="147"/>
      <c r="AA244" s="147"/>
      <c r="AB244" s="147"/>
      <c r="AC244" s="147"/>
      <c r="AD244" s="147"/>
      <c r="AE244" s="147"/>
      <c r="AF244" s="147"/>
      <c r="AG244" s="147" t="s">
        <v>132</v>
      </c>
      <c r="AH244" s="147">
        <v>5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68">
        <v>67</v>
      </c>
      <c r="B245" s="169" t="s">
        <v>496</v>
      </c>
      <c r="C245" s="182" t="s">
        <v>497</v>
      </c>
      <c r="D245" s="170" t="s">
        <v>223</v>
      </c>
      <c r="E245" s="171">
        <v>98.951999999999998</v>
      </c>
      <c r="F245" s="172"/>
      <c r="G245" s="173">
        <f>ROUND(E245*F245,2)</f>
        <v>0</v>
      </c>
      <c r="H245" s="158"/>
      <c r="I245" s="157">
        <f>ROUND(E245*H245,2)</f>
        <v>0</v>
      </c>
      <c r="J245" s="158"/>
      <c r="K245" s="157">
        <f>ROUND(E245*J245,2)</f>
        <v>0</v>
      </c>
      <c r="L245" s="157">
        <v>15</v>
      </c>
      <c r="M245" s="157">
        <f>G245*(1+L245/100)</f>
        <v>0</v>
      </c>
      <c r="N245" s="157">
        <v>4.2419999999999999E-2</v>
      </c>
      <c r="O245" s="157">
        <f>ROUND(E245*N245,2)</f>
        <v>4.2</v>
      </c>
      <c r="P245" s="157">
        <v>0</v>
      </c>
      <c r="Q245" s="157">
        <f>ROUND(E245*P245,2)</f>
        <v>0</v>
      </c>
      <c r="R245" s="157"/>
      <c r="S245" s="157" t="s">
        <v>145</v>
      </c>
      <c r="T245" s="157" t="s">
        <v>146</v>
      </c>
      <c r="U245" s="157">
        <v>0.73243999999999998</v>
      </c>
      <c r="V245" s="157">
        <f>ROUND(E245*U245,2)</f>
        <v>72.48</v>
      </c>
      <c r="W245" s="157"/>
      <c r="X245" s="157" t="s">
        <v>129</v>
      </c>
      <c r="Y245" s="147"/>
      <c r="Z245" s="147"/>
      <c r="AA245" s="147"/>
      <c r="AB245" s="147"/>
      <c r="AC245" s="147"/>
      <c r="AD245" s="147"/>
      <c r="AE245" s="147"/>
      <c r="AF245" s="147"/>
      <c r="AG245" s="147" t="s">
        <v>228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54"/>
      <c r="B246" s="155"/>
      <c r="C246" s="183" t="s">
        <v>498</v>
      </c>
      <c r="D246" s="159"/>
      <c r="E246" s="160">
        <v>94.24</v>
      </c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7"/>
      <c r="Z246" s="147"/>
      <c r="AA246" s="147"/>
      <c r="AB246" s="147"/>
      <c r="AC246" s="147"/>
      <c r="AD246" s="147"/>
      <c r="AE246" s="147"/>
      <c r="AF246" s="147"/>
      <c r="AG246" s="147" t="s">
        <v>132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54"/>
      <c r="B247" s="155"/>
      <c r="C247" s="192" t="s">
        <v>439</v>
      </c>
      <c r="D247" s="188"/>
      <c r="E247" s="189">
        <v>4.7119999999999997</v>
      </c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7"/>
      <c r="Z247" s="147"/>
      <c r="AA247" s="147"/>
      <c r="AB247" s="147"/>
      <c r="AC247" s="147"/>
      <c r="AD247" s="147"/>
      <c r="AE247" s="147"/>
      <c r="AF247" s="147"/>
      <c r="AG247" s="147" t="s">
        <v>132</v>
      </c>
      <c r="AH247" s="147">
        <v>4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ht="22.5" outlineLevel="1" x14ac:dyDescent="0.2">
      <c r="A248" s="168">
        <v>68</v>
      </c>
      <c r="B248" s="169" t="s">
        <v>499</v>
      </c>
      <c r="C248" s="182" t="s">
        <v>500</v>
      </c>
      <c r="D248" s="170" t="s">
        <v>223</v>
      </c>
      <c r="E248" s="171">
        <v>98.951999999999998</v>
      </c>
      <c r="F248" s="172"/>
      <c r="G248" s="173">
        <f>ROUND(E248*F248,2)</f>
        <v>0</v>
      </c>
      <c r="H248" s="158"/>
      <c r="I248" s="157">
        <f>ROUND(E248*H248,2)</f>
        <v>0</v>
      </c>
      <c r="J248" s="158"/>
      <c r="K248" s="157">
        <f>ROUND(E248*J248,2)</f>
        <v>0</v>
      </c>
      <c r="L248" s="157">
        <v>15</v>
      </c>
      <c r="M248" s="157">
        <f>G248*(1+L248/100)</f>
        <v>0</v>
      </c>
      <c r="N248" s="157">
        <v>7.2000000000000005E-4</v>
      </c>
      <c r="O248" s="157">
        <f>ROUND(E248*N248,2)</f>
        <v>7.0000000000000007E-2</v>
      </c>
      <c r="P248" s="157">
        <v>0</v>
      </c>
      <c r="Q248" s="157">
        <f>ROUND(E248*P248,2)</f>
        <v>0</v>
      </c>
      <c r="R248" s="157"/>
      <c r="S248" s="157" t="s">
        <v>145</v>
      </c>
      <c r="T248" s="157" t="s">
        <v>146</v>
      </c>
      <c r="U248" s="157">
        <v>0.26500000000000001</v>
      </c>
      <c r="V248" s="157">
        <f>ROUND(E248*U248,2)</f>
        <v>26.22</v>
      </c>
      <c r="W248" s="157"/>
      <c r="X248" s="157" t="s">
        <v>129</v>
      </c>
      <c r="Y248" s="147"/>
      <c r="Z248" s="147"/>
      <c r="AA248" s="147"/>
      <c r="AB248" s="147"/>
      <c r="AC248" s="147"/>
      <c r="AD248" s="147"/>
      <c r="AE248" s="147"/>
      <c r="AF248" s="147"/>
      <c r="AG248" s="147" t="s">
        <v>228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54"/>
      <c r="B249" s="155"/>
      <c r="C249" s="272" t="s">
        <v>492</v>
      </c>
      <c r="D249" s="273"/>
      <c r="E249" s="273"/>
      <c r="F249" s="273"/>
      <c r="G249" s="273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7"/>
      <c r="Z249" s="147"/>
      <c r="AA249" s="147"/>
      <c r="AB249" s="147"/>
      <c r="AC249" s="147"/>
      <c r="AD249" s="147"/>
      <c r="AE249" s="147"/>
      <c r="AF249" s="147"/>
      <c r="AG249" s="147" t="s">
        <v>290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54"/>
      <c r="B250" s="155"/>
      <c r="C250" s="183" t="s">
        <v>501</v>
      </c>
      <c r="D250" s="159"/>
      <c r="E250" s="160"/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7"/>
      <c r="Z250" s="147"/>
      <c r="AA250" s="147"/>
      <c r="AB250" s="147"/>
      <c r="AC250" s="147"/>
      <c r="AD250" s="147"/>
      <c r="AE250" s="147"/>
      <c r="AF250" s="147"/>
      <c r="AG250" s="147" t="s">
        <v>132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54"/>
      <c r="B251" s="155"/>
      <c r="C251" s="183" t="s">
        <v>502</v>
      </c>
      <c r="D251" s="159"/>
      <c r="E251" s="160">
        <v>98.951999999999998</v>
      </c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7"/>
      <c r="Z251" s="147"/>
      <c r="AA251" s="147"/>
      <c r="AB251" s="147"/>
      <c r="AC251" s="147"/>
      <c r="AD251" s="147"/>
      <c r="AE251" s="147"/>
      <c r="AF251" s="147"/>
      <c r="AG251" s="147" t="s">
        <v>132</v>
      </c>
      <c r="AH251" s="147">
        <v>5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x14ac:dyDescent="0.2">
      <c r="A252" s="162" t="s">
        <v>123</v>
      </c>
      <c r="B252" s="163" t="s">
        <v>69</v>
      </c>
      <c r="C252" s="181" t="s">
        <v>70</v>
      </c>
      <c r="D252" s="164"/>
      <c r="E252" s="165"/>
      <c r="F252" s="166"/>
      <c r="G252" s="167">
        <f>SUMIF(AG253:AG260,"&lt;&gt;NOR",G253:G260)</f>
        <v>0</v>
      </c>
      <c r="H252" s="161"/>
      <c r="I252" s="161">
        <f>SUM(I253:I260)</f>
        <v>0</v>
      </c>
      <c r="J252" s="161"/>
      <c r="K252" s="161">
        <f>SUM(K253:K260)</f>
        <v>0</v>
      </c>
      <c r="L252" s="161"/>
      <c r="M252" s="161">
        <f>SUM(M253:M260)</f>
        <v>0</v>
      </c>
      <c r="N252" s="161"/>
      <c r="O252" s="161">
        <f>SUM(O253:O260)</f>
        <v>21.630000000000003</v>
      </c>
      <c r="P252" s="161"/>
      <c r="Q252" s="161">
        <f>SUM(Q253:Q260)</f>
        <v>0</v>
      </c>
      <c r="R252" s="161"/>
      <c r="S252" s="161"/>
      <c r="T252" s="161"/>
      <c r="U252" s="161"/>
      <c r="V252" s="161">
        <f>SUM(V253:V260)</f>
        <v>38.76</v>
      </c>
      <c r="W252" s="161"/>
      <c r="X252" s="161"/>
      <c r="AG252" t="s">
        <v>124</v>
      </c>
    </row>
    <row r="253" spans="1:60" outlineLevel="1" x14ac:dyDescent="0.2">
      <c r="A253" s="168">
        <v>69</v>
      </c>
      <c r="B253" s="169" t="s">
        <v>503</v>
      </c>
      <c r="C253" s="182" t="s">
        <v>504</v>
      </c>
      <c r="D253" s="170" t="s">
        <v>223</v>
      </c>
      <c r="E253" s="171">
        <v>27.945</v>
      </c>
      <c r="F253" s="172"/>
      <c r="G253" s="173">
        <f>ROUND(E253*F253,2)</f>
        <v>0</v>
      </c>
      <c r="H253" s="158"/>
      <c r="I253" s="157">
        <f>ROUND(E253*H253,2)</f>
        <v>0</v>
      </c>
      <c r="J253" s="158"/>
      <c r="K253" s="157">
        <f>ROUND(E253*J253,2)</f>
        <v>0</v>
      </c>
      <c r="L253" s="157">
        <v>15</v>
      </c>
      <c r="M253" s="157">
        <f>G253*(1+L253/100)</f>
        <v>0</v>
      </c>
      <c r="N253" s="157">
        <v>0.28799999999999998</v>
      </c>
      <c r="O253" s="157">
        <f>ROUND(E253*N253,2)</f>
        <v>8.0500000000000007</v>
      </c>
      <c r="P253" s="157">
        <v>0</v>
      </c>
      <c r="Q253" s="157">
        <f>ROUND(E253*P253,2)</f>
        <v>0</v>
      </c>
      <c r="R253" s="157"/>
      <c r="S253" s="157" t="s">
        <v>128</v>
      </c>
      <c r="T253" s="157" t="s">
        <v>128</v>
      </c>
      <c r="U253" s="157">
        <v>2.3E-2</v>
      </c>
      <c r="V253" s="157">
        <f>ROUND(E253*U253,2)</f>
        <v>0.64</v>
      </c>
      <c r="W253" s="157"/>
      <c r="X253" s="157" t="s">
        <v>129</v>
      </c>
      <c r="Y253" s="147"/>
      <c r="Z253" s="147"/>
      <c r="AA253" s="147"/>
      <c r="AB253" s="147"/>
      <c r="AC253" s="147"/>
      <c r="AD253" s="147"/>
      <c r="AE253" s="147"/>
      <c r="AF253" s="147"/>
      <c r="AG253" s="147" t="s">
        <v>130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54"/>
      <c r="B254" s="155"/>
      <c r="C254" s="183" t="s">
        <v>505</v>
      </c>
      <c r="D254" s="159"/>
      <c r="E254" s="160">
        <v>27.945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7"/>
      <c r="Z254" s="147"/>
      <c r="AA254" s="147"/>
      <c r="AB254" s="147"/>
      <c r="AC254" s="147"/>
      <c r="AD254" s="147"/>
      <c r="AE254" s="147"/>
      <c r="AF254" s="147"/>
      <c r="AG254" s="147" t="s">
        <v>132</v>
      </c>
      <c r="AH254" s="147">
        <v>5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68">
        <v>70</v>
      </c>
      <c r="B255" s="169" t="s">
        <v>506</v>
      </c>
      <c r="C255" s="182" t="s">
        <v>507</v>
      </c>
      <c r="D255" s="170" t="s">
        <v>223</v>
      </c>
      <c r="E255" s="171">
        <v>27.945</v>
      </c>
      <c r="F255" s="172"/>
      <c r="G255" s="173">
        <f>ROUND(E255*F255,2)</f>
        <v>0</v>
      </c>
      <c r="H255" s="158"/>
      <c r="I255" s="157">
        <f>ROUND(E255*H255,2)</f>
        <v>0</v>
      </c>
      <c r="J255" s="158"/>
      <c r="K255" s="157">
        <f>ROUND(E255*J255,2)</f>
        <v>0</v>
      </c>
      <c r="L255" s="157">
        <v>15</v>
      </c>
      <c r="M255" s="157">
        <f>G255*(1+L255/100)</f>
        <v>0</v>
      </c>
      <c r="N255" s="157">
        <v>1.004E-2</v>
      </c>
      <c r="O255" s="157">
        <f>ROUND(E255*N255,2)</f>
        <v>0.28000000000000003</v>
      </c>
      <c r="P255" s="157">
        <v>0</v>
      </c>
      <c r="Q255" s="157">
        <f>ROUND(E255*P255,2)</f>
        <v>0</v>
      </c>
      <c r="R255" s="157"/>
      <c r="S255" s="157" t="s">
        <v>128</v>
      </c>
      <c r="T255" s="157" t="s">
        <v>128</v>
      </c>
      <c r="U255" s="157">
        <v>0.35</v>
      </c>
      <c r="V255" s="157">
        <f>ROUND(E255*U255,2)</f>
        <v>9.7799999999999994</v>
      </c>
      <c r="W255" s="157"/>
      <c r="X255" s="157" t="s">
        <v>129</v>
      </c>
      <c r="Y255" s="147"/>
      <c r="Z255" s="147"/>
      <c r="AA255" s="147"/>
      <c r="AB255" s="147"/>
      <c r="AC255" s="147"/>
      <c r="AD255" s="147"/>
      <c r="AE255" s="147"/>
      <c r="AF255" s="147"/>
      <c r="AG255" s="147" t="s">
        <v>228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54"/>
      <c r="B256" s="155"/>
      <c r="C256" s="183" t="s">
        <v>508</v>
      </c>
      <c r="D256" s="159"/>
      <c r="E256" s="160">
        <v>27.945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7"/>
      <c r="Z256" s="147"/>
      <c r="AA256" s="147"/>
      <c r="AB256" s="147"/>
      <c r="AC256" s="147"/>
      <c r="AD256" s="147"/>
      <c r="AE256" s="147"/>
      <c r="AF256" s="147"/>
      <c r="AG256" s="147" t="s">
        <v>132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68">
        <v>71</v>
      </c>
      <c r="B257" s="169" t="s">
        <v>509</v>
      </c>
      <c r="C257" s="182" t="s">
        <v>510</v>
      </c>
      <c r="D257" s="170" t="s">
        <v>223</v>
      </c>
      <c r="E257" s="171">
        <v>27.945</v>
      </c>
      <c r="F257" s="172"/>
      <c r="G257" s="173">
        <f>ROUND(E257*F257,2)</f>
        <v>0</v>
      </c>
      <c r="H257" s="158"/>
      <c r="I257" s="157">
        <f>ROUND(E257*H257,2)</f>
        <v>0</v>
      </c>
      <c r="J257" s="158"/>
      <c r="K257" s="157">
        <f>ROUND(E257*J257,2)</f>
        <v>0</v>
      </c>
      <c r="L257" s="157">
        <v>15</v>
      </c>
      <c r="M257" s="157">
        <f>G257*(1+L257/100)</f>
        <v>0</v>
      </c>
      <c r="N257" s="157">
        <v>0.23793</v>
      </c>
      <c r="O257" s="157">
        <f>ROUND(E257*N257,2)</f>
        <v>6.65</v>
      </c>
      <c r="P257" s="157">
        <v>0</v>
      </c>
      <c r="Q257" s="157">
        <f>ROUND(E257*P257,2)</f>
        <v>0</v>
      </c>
      <c r="R257" s="157"/>
      <c r="S257" s="157" t="s">
        <v>128</v>
      </c>
      <c r="T257" s="157" t="s">
        <v>128</v>
      </c>
      <c r="U257" s="157">
        <v>0.50700000000000001</v>
      </c>
      <c r="V257" s="157">
        <f>ROUND(E257*U257,2)</f>
        <v>14.17</v>
      </c>
      <c r="W257" s="157"/>
      <c r="X257" s="157" t="s">
        <v>129</v>
      </c>
      <c r="Y257" s="147"/>
      <c r="Z257" s="147"/>
      <c r="AA257" s="147"/>
      <c r="AB257" s="147"/>
      <c r="AC257" s="147"/>
      <c r="AD257" s="147"/>
      <c r="AE257" s="147"/>
      <c r="AF257" s="147"/>
      <c r="AG257" s="147" t="s">
        <v>130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54"/>
      <c r="B258" s="155"/>
      <c r="C258" s="183" t="s">
        <v>508</v>
      </c>
      <c r="D258" s="159"/>
      <c r="E258" s="160">
        <v>27.945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7"/>
      <c r="Z258" s="147"/>
      <c r="AA258" s="147"/>
      <c r="AB258" s="147"/>
      <c r="AC258" s="147"/>
      <c r="AD258" s="147"/>
      <c r="AE258" s="147"/>
      <c r="AF258" s="147"/>
      <c r="AG258" s="147" t="s">
        <v>132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ht="22.5" outlineLevel="1" x14ac:dyDescent="0.2">
      <c r="A259" s="168">
        <v>72</v>
      </c>
      <c r="B259" s="169" t="s">
        <v>511</v>
      </c>
      <c r="C259" s="182" t="s">
        <v>512</v>
      </c>
      <c r="D259" s="170" t="s">
        <v>223</v>
      </c>
      <c r="E259" s="171">
        <v>27.945</v>
      </c>
      <c r="F259" s="172"/>
      <c r="G259" s="173">
        <f>ROUND(E259*F259,2)</f>
        <v>0</v>
      </c>
      <c r="H259" s="158"/>
      <c r="I259" s="157">
        <f>ROUND(E259*H259,2)</f>
        <v>0</v>
      </c>
      <c r="J259" s="158"/>
      <c r="K259" s="157">
        <f>ROUND(E259*J259,2)</f>
        <v>0</v>
      </c>
      <c r="L259" s="157">
        <v>15</v>
      </c>
      <c r="M259" s="157">
        <f>G259*(1+L259/100)</f>
        <v>0</v>
      </c>
      <c r="N259" s="157">
        <v>0.23793</v>
      </c>
      <c r="O259" s="157">
        <f>ROUND(E259*N259,2)</f>
        <v>6.65</v>
      </c>
      <c r="P259" s="157">
        <v>0</v>
      </c>
      <c r="Q259" s="157">
        <f>ROUND(E259*P259,2)</f>
        <v>0</v>
      </c>
      <c r="R259" s="157"/>
      <c r="S259" s="157" t="s">
        <v>145</v>
      </c>
      <c r="T259" s="157" t="s">
        <v>146</v>
      </c>
      <c r="U259" s="157">
        <v>0.50700000000000001</v>
      </c>
      <c r="V259" s="157">
        <f>ROUND(E259*U259,2)</f>
        <v>14.17</v>
      </c>
      <c r="W259" s="157"/>
      <c r="X259" s="157" t="s">
        <v>129</v>
      </c>
      <c r="Y259" s="147"/>
      <c r="Z259" s="147"/>
      <c r="AA259" s="147"/>
      <c r="AB259" s="147"/>
      <c r="AC259" s="147"/>
      <c r="AD259" s="147"/>
      <c r="AE259" s="147"/>
      <c r="AF259" s="147"/>
      <c r="AG259" s="147" t="s">
        <v>130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54"/>
      <c r="B260" s="155"/>
      <c r="C260" s="183" t="s">
        <v>505</v>
      </c>
      <c r="D260" s="159"/>
      <c r="E260" s="160">
        <v>27.945</v>
      </c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7"/>
      <c r="Z260" s="147"/>
      <c r="AA260" s="147"/>
      <c r="AB260" s="147"/>
      <c r="AC260" s="147"/>
      <c r="AD260" s="147"/>
      <c r="AE260" s="147"/>
      <c r="AF260" s="147"/>
      <c r="AG260" s="147" t="s">
        <v>132</v>
      </c>
      <c r="AH260" s="147">
        <v>5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x14ac:dyDescent="0.2">
      <c r="A261" s="162" t="s">
        <v>123</v>
      </c>
      <c r="B261" s="163" t="s">
        <v>71</v>
      </c>
      <c r="C261" s="181" t="s">
        <v>72</v>
      </c>
      <c r="D261" s="164"/>
      <c r="E261" s="165"/>
      <c r="F261" s="166"/>
      <c r="G261" s="167">
        <f>SUMIF(AG262:AG262,"&lt;&gt;NOR",G262:G262)</f>
        <v>0</v>
      </c>
      <c r="H261" s="161"/>
      <c r="I261" s="161">
        <f>SUM(I262:I262)</f>
        <v>0</v>
      </c>
      <c r="J261" s="161"/>
      <c r="K261" s="161">
        <f>SUM(K262:K262)</f>
        <v>0</v>
      </c>
      <c r="L261" s="161"/>
      <c r="M261" s="161">
        <f>SUM(M262:M262)</f>
        <v>0</v>
      </c>
      <c r="N261" s="161"/>
      <c r="O261" s="161">
        <f>SUM(O262:O262)</f>
        <v>0</v>
      </c>
      <c r="P261" s="161"/>
      <c r="Q261" s="161">
        <f>SUM(Q262:Q262)</f>
        <v>0</v>
      </c>
      <c r="R261" s="161"/>
      <c r="S261" s="161"/>
      <c r="T261" s="161"/>
      <c r="U261" s="161"/>
      <c r="V261" s="161">
        <f>SUM(V262:V262)</f>
        <v>0</v>
      </c>
      <c r="W261" s="161"/>
      <c r="X261" s="161"/>
      <c r="AG261" t="s">
        <v>124</v>
      </c>
    </row>
    <row r="262" spans="1:60" ht="33.75" outlineLevel="1" x14ac:dyDescent="0.2">
      <c r="A262" s="174">
        <v>73</v>
      </c>
      <c r="B262" s="175" t="s">
        <v>513</v>
      </c>
      <c r="C262" s="184" t="s">
        <v>514</v>
      </c>
      <c r="D262" s="176" t="s">
        <v>223</v>
      </c>
      <c r="E262" s="177">
        <v>150</v>
      </c>
      <c r="F262" s="178"/>
      <c r="G262" s="179">
        <f>ROUND(E262*F262,2)</f>
        <v>0</v>
      </c>
      <c r="H262" s="158"/>
      <c r="I262" s="157">
        <f>ROUND(E262*H262,2)</f>
        <v>0</v>
      </c>
      <c r="J262" s="158"/>
      <c r="K262" s="157">
        <f>ROUND(E262*J262,2)</f>
        <v>0</v>
      </c>
      <c r="L262" s="157">
        <v>15</v>
      </c>
      <c r="M262" s="157">
        <f>G262*(1+L262/100)</f>
        <v>0</v>
      </c>
      <c r="N262" s="157">
        <v>0</v>
      </c>
      <c r="O262" s="157">
        <f>ROUND(E262*N262,2)</f>
        <v>0</v>
      </c>
      <c r="P262" s="157">
        <v>0</v>
      </c>
      <c r="Q262" s="157">
        <f>ROUND(E262*P262,2)</f>
        <v>0</v>
      </c>
      <c r="R262" s="157"/>
      <c r="S262" s="157" t="s">
        <v>145</v>
      </c>
      <c r="T262" s="157" t="s">
        <v>146</v>
      </c>
      <c r="U262" s="157">
        <v>0</v>
      </c>
      <c r="V262" s="157">
        <f>ROUND(E262*U262,2)</f>
        <v>0</v>
      </c>
      <c r="W262" s="157"/>
      <c r="X262" s="157" t="s">
        <v>129</v>
      </c>
      <c r="Y262" s="147"/>
      <c r="Z262" s="147"/>
      <c r="AA262" s="147"/>
      <c r="AB262" s="147"/>
      <c r="AC262" s="147"/>
      <c r="AD262" s="147"/>
      <c r="AE262" s="147"/>
      <c r="AF262" s="147"/>
      <c r="AG262" s="147" t="s">
        <v>130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x14ac:dyDescent="0.2">
      <c r="A263" s="162" t="s">
        <v>123</v>
      </c>
      <c r="B263" s="163" t="s">
        <v>73</v>
      </c>
      <c r="C263" s="181" t="s">
        <v>74</v>
      </c>
      <c r="D263" s="164"/>
      <c r="E263" s="165"/>
      <c r="F263" s="166"/>
      <c r="G263" s="167">
        <f>SUMIF(AG264:AG284,"&lt;&gt;NOR",G264:G284)</f>
        <v>0</v>
      </c>
      <c r="H263" s="161"/>
      <c r="I263" s="161">
        <f>SUM(I264:I284)</f>
        <v>0</v>
      </c>
      <c r="J263" s="161"/>
      <c r="K263" s="161">
        <f>SUM(K264:K284)</f>
        <v>0</v>
      </c>
      <c r="L263" s="161"/>
      <c r="M263" s="161">
        <f>SUM(M264:M284)</f>
        <v>0</v>
      </c>
      <c r="N263" s="161"/>
      <c r="O263" s="161">
        <f>SUM(O264:O284)</f>
        <v>9.15</v>
      </c>
      <c r="P263" s="161"/>
      <c r="Q263" s="161">
        <f>SUM(Q264:Q284)</f>
        <v>0</v>
      </c>
      <c r="R263" s="161"/>
      <c r="S263" s="161"/>
      <c r="T263" s="161"/>
      <c r="U263" s="161"/>
      <c r="V263" s="161">
        <f>SUM(V264:V284)</f>
        <v>155.87</v>
      </c>
      <c r="W263" s="161"/>
      <c r="X263" s="161"/>
      <c r="AG263" t="s">
        <v>124</v>
      </c>
    </row>
    <row r="264" spans="1:60" outlineLevel="1" x14ac:dyDescent="0.2">
      <c r="A264" s="168">
        <v>74</v>
      </c>
      <c r="B264" s="169" t="s">
        <v>515</v>
      </c>
      <c r="C264" s="182" t="s">
        <v>516</v>
      </c>
      <c r="D264" s="170" t="s">
        <v>223</v>
      </c>
      <c r="E264" s="171">
        <v>405</v>
      </c>
      <c r="F264" s="172"/>
      <c r="G264" s="173">
        <f>ROUND(E264*F264,2)</f>
        <v>0</v>
      </c>
      <c r="H264" s="158"/>
      <c r="I264" s="157">
        <f>ROUND(E264*H264,2)</f>
        <v>0</v>
      </c>
      <c r="J264" s="158"/>
      <c r="K264" s="157">
        <f>ROUND(E264*J264,2)</f>
        <v>0</v>
      </c>
      <c r="L264" s="157">
        <v>15</v>
      </c>
      <c r="M264" s="157">
        <f>G264*(1+L264/100)</f>
        <v>0</v>
      </c>
      <c r="N264" s="157">
        <v>1.8380000000000001E-2</v>
      </c>
      <c r="O264" s="157">
        <f>ROUND(E264*N264,2)</f>
        <v>7.44</v>
      </c>
      <c r="P264" s="157">
        <v>0</v>
      </c>
      <c r="Q264" s="157">
        <f>ROUND(E264*P264,2)</f>
        <v>0</v>
      </c>
      <c r="R264" s="157"/>
      <c r="S264" s="157" t="s">
        <v>128</v>
      </c>
      <c r="T264" s="157" t="s">
        <v>128</v>
      </c>
      <c r="U264" s="157">
        <v>0.123</v>
      </c>
      <c r="V264" s="157">
        <f>ROUND(E264*U264,2)</f>
        <v>49.82</v>
      </c>
      <c r="W264" s="157"/>
      <c r="X264" s="157" t="s">
        <v>129</v>
      </c>
      <c r="Y264" s="147"/>
      <c r="Z264" s="147"/>
      <c r="AA264" s="147"/>
      <c r="AB264" s="147"/>
      <c r="AC264" s="147"/>
      <c r="AD264" s="147"/>
      <c r="AE264" s="147"/>
      <c r="AF264" s="147"/>
      <c r="AG264" s="147" t="s">
        <v>228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 x14ac:dyDescent="0.2">
      <c r="A265" s="154"/>
      <c r="B265" s="155"/>
      <c r="C265" s="272" t="s">
        <v>517</v>
      </c>
      <c r="D265" s="273"/>
      <c r="E265" s="273"/>
      <c r="F265" s="273"/>
      <c r="G265" s="273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7"/>
      <c r="Z265" s="147"/>
      <c r="AA265" s="147"/>
      <c r="AB265" s="147"/>
      <c r="AC265" s="147"/>
      <c r="AD265" s="147"/>
      <c r="AE265" s="147"/>
      <c r="AF265" s="147"/>
      <c r="AG265" s="147" t="s">
        <v>290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54"/>
      <c r="B266" s="155"/>
      <c r="C266" s="183" t="s">
        <v>482</v>
      </c>
      <c r="D266" s="159"/>
      <c r="E266" s="160">
        <v>120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7"/>
      <c r="Z266" s="147"/>
      <c r="AA266" s="147"/>
      <c r="AB266" s="147"/>
      <c r="AC266" s="147"/>
      <c r="AD266" s="147"/>
      <c r="AE266" s="147"/>
      <c r="AF266" s="147"/>
      <c r="AG266" s="147" t="s">
        <v>132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54"/>
      <c r="B267" s="155"/>
      <c r="C267" s="183" t="s">
        <v>483</v>
      </c>
      <c r="D267" s="159"/>
      <c r="E267" s="160">
        <v>115</v>
      </c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7"/>
      <c r="Z267" s="147"/>
      <c r="AA267" s="147"/>
      <c r="AB267" s="147"/>
      <c r="AC267" s="147"/>
      <c r="AD267" s="147"/>
      <c r="AE267" s="147"/>
      <c r="AF267" s="147"/>
      <c r="AG267" s="147" t="s">
        <v>132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54"/>
      <c r="B268" s="155"/>
      <c r="C268" s="183" t="s">
        <v>484</v>
      </c>
      <c r="D268" s="159"/>
      <c r="E268" s="160">
        <v>85</v>
      </c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7"/>
      <c r="Z268" s="147"/>
      <c r="AA268" s="147"/>
      <c r="AB268" s="147"/>
      <c r="AC268" s="147"/>
      <c r="AD268" s="147"/>
      <c r="AE268" s="147"/>
      <c r="AF268" s="147"/>
      <c r="AG268" s="147" t="s">
        <v>132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54"/>
      <c r="B269" s="155"/>
      <c r="C269" s="183" t="s">
        <v>485</v>
      </c>
      <c r="D269" s="159"/>
      <c r="E269" s="160">
        <v>85</v>
      </c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7"/>
      <c r="Z269" s="147"/>
      <c r="AA269" s="147"/>
      <c r="AB269" s="147"/>
      <c r="AC269" s="147"/>
      <c r="AD269" s="147"/>
      <c r="AE269" s="147"/>
      <c r="AF269" s="147"/>
      <c r="AG269" s="147" t="s">
        <v>132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68">
        <v>75</v>
      </c>
      <c r="B270" s="169" t="s">
        <v>518</v>
      </c>
      <c r="C270" s="182" t="s">
        <v>519</v>
      </c>
      <c r="D270" s="170" t="s">
        <v>223</v>
      </c>
      <c r="E270" s="171">
        <v>1620</v>
      </c>
      <c r="F270" s="172"/>
      <c r="G270" s="173">
        <f>ROUND(E270*F270,2)</f>
        <v>0</v>
      </c>
      <c r="H270" s="158"/>
      <c r="I270" s="157">
        <f>ROUND(E270*H270,2)</f>
        <v>0</v>
      </c>
      <c r="J270" s="158"/>
      <c r="K270" s="157">
        <f>ROUND(E270*J270,2)</f>
        <v>0</v>
      </c>
      <c r="L270" s="157">
        <v>15</v>
      </c>
      <c r="M270" s="157">
        <f>G270*(1+L270/100)</f>
        <v>0</v>
      </c>
      <c r="N270" s="157">
        <v>8.4999999999999995E-4</v>
      </c>
      <c r="O270" s="157">
        <f>ROUND(E270*N270,2)</f>
        <v>1.38</v>
      </c>
      <c r="P270" s="157">
        <v>0</v>
      </c>
      <c r="Q270" s="157">
        <f>ROUND(E270*P270,2)</f>
        <v>0</v>
      </c>
      <c r="R270" s="157"/>
      <c r="S270" s="157" t="s">
        <v>128</v>
      </c>
      <c r="T270" s="157" t="s">
        <v>128</v>
      </c>
      <c r="U270" s="157">
        <v>6.0000000000000001E-3</v>
      </c>
      <c r="V270" s="157">
        <f>ROUND(E270*U270,2)</f>
        <v>9.7200000000000006</v>
      </c>
      <c r="W270" s="157"/>
      <c r="X270" s="157" t="s">
        <v>129</v>
      </c>
      <c r="Y270" s="147"/>
      <c r="Z270" s="147"/>
      <c r="AA270" s="147"/>
      <c r="AB270" s="147"/>
      <c r="AC270" s="147"/>
      <c r="AD270" s="147"/>
      <c r="AE270" s="147"/>
      <c r="AF270" s="147"/>
      <c r="AG270" s="147" t="s">
        <v>228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54"/>
      <c r="B271" s="155"/>
      <c r="C271" s="183" t="s">
        <v>520</v>
      </c>
      <c r="D271" s="159"/>
      <c r="E271" s="160">
        <v>1620</v>
      </c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7"/>
      <c r="Z271" s="147"/>
      <c r="AA271" s="147"/>
      <c r="AB271" s="147"/>
      <c r="AC271" s="147"/>
      <c r="AD271" s="147"/>
      <c r="AE271" s="147"/>
      <c r="AF271" s="147"/>
      <c r="AG271" s="147" t="s">
        <v>132</v>
      </c>
      <c r="AH271" s="147">
        <v>5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68">
        <v>76</v>
      </c>
      <c r="B272" s="169" t="s">
        <v>521</v>
      </c>
      <c r="C272" s="182" t="s">
        <v>522</v>
      </c>
      <c r="D272" s="170" t="s">
        <v>223</v>
      </c>
      <c r="E272" s="171">
        <v>405</v>
      </c>
      <c r="F272" s="172"/>
      <c r="G272" s="173">
        <f>ROUND(E272*F272,2)</f>
        <v>0</v>
      </c>
      <c r="H272" s="158"/>
      <c r="I272" s="157">
        <f>ROUND(E272*H272,2)</f>
        <v>0</v>
      </c>
      <c r="J272" s="158"/>
      <c r="K272" s="157">
        <f>ROUND(E272*J272,2)</f>
        <v>0</v>
      </c>
      <c r="L272" s="157">
        <v>15</v>
      </c>
      <c r="M272" s="157">
        <f>G272*(1+L272/100)</f>
        <v>0</v>
      </c>
      <c r="N272" s="157">
        <v>0</v>
      </c>
      <c r="O272" s="157">
        <f>ROUND(E272*N272,2)</f>
        <v>0</v>
      </c>
      <c r="P272" s="157">
        <v>0</v>
      </c>
      <c r="Q272" s="157">
        <f>ROUND(E272*P272,2)</f>
        <v>0</v>
      </c>
      <c r="R272" s="157"/>
      <c r="S272" s="157" t="s">
        <v>128</v>
      </c>
      <c r="T272" s="157" t="s">
        <v>128</v>
      </c>
      <c r="U272" s="157">
        <v>0.105</v>
      </c>
      <c r="V272" s="157">
        <f>ROUND(E272*U272,2)</f>
        <v>42.53</v>
      </c>
      <c r="W272" s="157"/>
      <c r="X272" s="157" t="s">
        <v>129</v>
      </c>
      <c r="Y272" s="147"/>
      <c r="Z272" s="147"/>
      <c r="AA272" s="147"/>
      <c r="AB272" s="147"/>
      <c r="AC272" s="147"/>
      <c r="AD272" s="147"/>
      <c r="AE272" s="147"/>
      <c r="AF272" s="147"/>
      <c r="AG272" s="147" t="s">
        <v>228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54"/>
      <c r="B273" s="155"/>
      <c r="C273" s="183" t="s">
        <v>523</v>
      </c>
      <c r="D273" s="159"/>
      <c r="E273" s="160">
        <v>405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7"/>
      <c r="Z273" s="147"/>
      <c r="AA273" s="147"/>
      <c r="AB273" s="147"/>
      <c r="AC273" s="147"/>
      <c r="AD273" s="147"/>
      <c r="AE273" s="147"/>
      <c r="AF273" s="147"/>
      <c r="AG273" s="147" t="s">
        <v>132</v>
      </c>
      <c r="AH273" s="147">
        <v>5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68">
        <v>77</v>
      </c>
      <c r="B274" s="169" t="s">
        <v>524</v>
      </c>
      <c r="C274" s="182" t="s">
        <v>525</v>
      </c>
      <c r="D274" s="170" t="s">
        <v>223</v>
      </c>
      <c r="E274" s="171">
        <v>160</v>
      </c>
      <c r="F274" s="172"/>
      <c r="G274" s="173">
        <f>ROUND(E274*F274,2)</f>
        <v>0</v>
      </c>
      <c r="H274" s="158"/>
      <c r="I274" s="157">
        <f>ROUND(E274*H274,2)</f>
        <v>0</v>
      </c>
      <c r="J274" s="158"/>
      <c r="K274" s="157">
        <f>ROUND(E274*J274,2)</f>
        <v>0</v>
      </c>
      <c r="L274" s="157">
        <v>15</v>
      </c>
      <c r="M274" s="157">
        <f>G274*(1+L274/100)</f>
        <v>0</v>
      </c>
      <c r="N274" s="157">
        <v>1.58E-3</v>
      </c>
      <c r="O274" s="157">
        <f>ROUND(E274*N274,2)</f>
        <v>0.25</v>
      </c>
      <c r="P274" s="157">
        <v>0</v>
      </c>
      <c r="Q274" s="157">
        <f>ROUND(E274*P274,2)</f>
        <v>0</v>
      </c>
      <c r="R274" s="157"/>
      <c r="S274" s="157" t="s">
        <v>128</v>
      </c>
      <c r="T274" s="157" t="s">
        <v>128</v>
      </c>
      <c r="U274" s="157">
        <v>0.214</v>
      </c>
      <c r="V274" s="157">
        <f>ROUND(E274*U274,2)</f>
        <v>34.24</v>
      </c>
      <c r="W274" s="157"/>
      <c r="X274" s="157" t="s">
        <v>129</v>
      </c>
      <c r="Y274" s="147"/>
      <c r="Z274" s="147"/>
      <c r="AA274" s="147"/>
      <c r="AB274" s="147"/>
      <c r="AC274" s="147"/>
      <c r="AD274" s="147"/>
      <c r="AE274" s="147"/>
      <c r="AF274" s="147"/>
      <c r="AG274" s="147" t="s">
        <v>228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54"/>
      <c r="B275" s="155"/>
      <c r="C275" s="183" t="s">
        <v>526</v>
      </c>
      <c r="D275" s="159"/>
      <c r="E275" s="160">
        <v>160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7"/>
      <c r="Z275" s="147"/>
      <c r="AA275" s="147"/>
      <c r="AB275" s="147"/>
      <c r="AC275" s="147"/>
      <c r="AD275" s="147"/>
      <c r="AE275" s="147"/>
      <c r="AF275" s="147"/>
      <c r="AG275" s="147" t="s">
        <v>132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68">
        <v>78</v>
      </c>
      <c r="B276" s="169" t="s">
        <v>527</v>
      </c>
      <c r="C276" s="182" t="s">
        <v>528</v>
      </c>
      <c r="D276" s="170" t="s">
        <v>223</v>
      </c>
      <c r="E276" s="171">
        <v>405</v>
      </c>
      <c r="F276" s="172"/>
      <c r="G276" s="173">
        <f>ROUND(E276*F276,2)</f>
        <v>0</v>
      </c>
      <c r="H276" s="158"/>
      <c r="I276" s="157">
        <f>ROUND(E276*H276,2)</f>
        <v>0</v>
      </c>
      <c r="J276" s="158"/>
      <c r="K276" s="157">
        <f>ROUND(E276*J276,2)</f>
        <v>0</v>
      </c>
      <c r="L276" s="157">
        <v>15</v>
      </c>
      <c r="M276" s="157">
        <f>G276*(1+L276/100)</f>
        <v>0</v>
      </c>
      <c r="N276" s="157">
        <v>0</v>
      </c>
      <c r="O276" s="157">
        <f>ROUND(E276*N276,2)</f>
        <v>0</v>
      </c>
      <c r="P276" s="157">
        <v>0</v>
      </c>
      <c r="Q276" s="157">
        <f>ROUND(E276*P276,2)</f>
        <v>0</v>
      </c>
      <c r="R276" s="157"/>
      <c r="S276" s="157" t="s">
        <v>128</v>
      </c>
      <c r="T276" s="157" t="s">
        <v>128</v>
      </c>
      <c r="U276" s="157">
        <v>3.0300000000000001E-2</v>
      </c>
      <c r="V276" s="157">
        <f>ROUND(E276*U276,2)</f>
        <v>12.27</v>
      </c>
      <c r="W276" s="157"/>
      <c r="X276" s="157" t="s">
        <v>129</v>
      </c>
      <c r="Y276" s="147"/>
      <c r="Z276" s="147"/>
      <c r="AA276" s="147"/>
      <c r="AB276" s="147"/>
      <c r="AC276" s="147"/>
      <c r="AD276" s="147"/>
      <c r="AE276" s="147"/>
      <c r="AF276" s="147"/>
      <c r="AG276" s="147" t="s">
        <v>228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54"/>
      <c r="B277" s="155"/>
      <c r="C277" s="183" t="s">
        <v>482</v>
      </c>
      <c r="D277" s="159"/>
      <c r="E277" s="160">
        <v>120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7"/>
      <c r="Z277" s="147"/>
      <c r="AA277" s="147"/>
      <c r="AB277" s="147"/>
      <c r="AC277" s="147"/>
      <c r="AD277" s="147"/>
      <c r="AE277" s="147"/>
      <c r="AF277" s="147"/>
      <c r="AG277" s="147" t="s">
        <v>132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54"/>
      <c r="B278" s="155"/>
      <c r="C278" s="183" t="s">
        <v>483</v>
      </c>
      <c r="D278" s="159"/>
      <c r="E278" s="160">
        <v>115</v>
      </c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7"/>
      <c r="Z278" s="147"/>
      <c r="AA278" s="147"/>
      <c r="AB278" s="147"/>
      <c r="AC278" s="147"/>
      <c r="AD278" s="147"/>
      <c r="AE278" s="147"/>
      <c r="AF278" s="147"/>
      <c r="AG278" s="147" t="s">
        <v>132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54"/>
      <c r="B279" s="155"/>
      <c r="C279" s="183" t="s">
        <v>484</v>
      </c>
      <c r="D279" s="159"/>
      <c r="E279" s="160">
        <v>85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7"/>
      <c r="Z279" s="147"/>
      <c r="AA279" s="147"/>
      <c r="AB279" s="147"/>
      <c r="AC279" s="147"/>
      <c r="AD279" s="147"/>
      <c r="AE279" s="147"/>
      <c r="AF279" s="147"/>
      <c r="AG279" s="147" t="s">
        <v>132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54"/>
      <c r="B280" s="155"/>
      <c r="C280" s="183" t="s">
        <v>485</v>
      </c>
      <c r="D280" s="159"/>
      <c r="E280" s="160">
        <v>85</v>
      </c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7"/>
      <c r="Z280" s="147"/>
      <c r="AA280" s="147"/>
      <c r="AB280" s="147"/>
      <c r="AC280" s="147"/>
      <c r="AD280" s="147"/>
      <c r="AE280" s="147"/>
      <c r="AF280" s="147"/>
      <c r="AG280" s="147" t="s">
        <v>132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68">
        <v>79</v>
      </c>
      <c r="B281" s="169" t="s">
        <v>529</v>
      </c>
      <c r="C281" s="182" t="s">
        <v>530</v>
      </c>
      <c r="D281" s="170" t="s">
        <v>223</v>
      </c>
      <c r="E281" s="171">
        <v>1620</v>
      </c>
      <c r="F281" s="172"/>
      <c r="G281" s="173">
        <f>ROUND(E281*F281,2)</f>
        <v>0</v>
      </c>
      <c r="H281" s="158"/>
      <c r="I281" s="157">
        <f>ROUND(E281*H281,2)</f>
        <v>0</v>
      </c>
      <c r="J281" s="158"/>
      <c r="K281" s="157">
        <f>ROUND(E281*J281,2)</f>
        <v>0</v>
      </c>
      <c r="L281" s="157">
        <v>15</v>
      </c>
      <c r="M281" s="157">
        <f>G281*(1+L281/100)</f>
        <v>0</v>
      </c>
      <c r="N281" s="157">
        <v>5.0000000000000002E-5</v>
      </c>
      <c r="O281" s="157">
        <f>ROUND(E281*N281,2)</f>
        <v>0.08</v>
      </c>
      <c r="P281" s="157">
        <v>0</v>
      </c>
      <c r="Q281" s="157">
        <f>ROUND(E281*P281,2)</f>
        <v>0</v>
      </c>
      <c r="R281" s="157"/>
      <c r="S281" s="157" t="s">
        <v>128</v>
      </c>
      <c r="T281" s="157" t="s">
        <v>128</v>
      </c>
      <c r="U281" s="157">
        <v>0</v>
      </c>
      <c r="V281" s="157">
        <f>ROUND(E281*U281,2)</f>
        <v>0</v>
      </c>
      <c r="W281" s="157"/>
      <c r="X281" s="157" t="s">
        <v>129</v>
      </c>
      <c r="Y281" s="147"/>
      <c r="Z281" s="147"/>
      <c r="AA281" s="147"/>
      <c r="AB281" s="147"/>
      <c r="AC281" s="147"/>
      <c r="AD281" s="147"/>
      <c r="AE281" s="147"/>
      <c r="AF281" s="147"/>
      <c r="AG281" s="147" t="s">
        <v>228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54"/>
      <c r="B282" s="155"/>
      <c r="C282" s="183" t="s">
        <v>531</v>
      </c>
      <c r="D282" s="159"/>
      <c r="E282" s="160">
        <v>1620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7"/>
      <c r="Z282" s="147"/>
      <c r="AA282" s="147"/>
      <c r="AB282" s="147"/>
      <c r="AC282" s="147"/>
      <c r="AD282" s="147"/>
      <c r="AE282" s="147"/>
      <c r="AF282" s="147"/>
      <c r="AG282" s="147" t="s">
        <v>132</v>
      </c>
      <c r="AH282" s="147">
        <v>5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68">
        <v>80</v>
      </c>
      <c r="B283" s="169" t="s">
        <v>532</v>
      </c>
      <c r="C283" s="182" t="s">
        <v>533</v>
      </c>
      <c r="D283" s="170" t="s">
        <v>223</v>
      </c>
      <c r="E283" s="171">
        <v>405</v>
      </c>
      <c r="F283" s="172"/>
      <c r="G283" s="173">
        <f>ROUND(E283*F283,2)</f>
        <v>0</v>
      </c>
      <c r="H283" s="158"/>
      <c r="I283" s="157">
        <f>ROUND(E283*H283,2)</f>
        <v>0</v>
      </c>
      <c r="J283" s="158"/>
      <c r="K283" s="157">
        <f>ROUND(E283*J283,2)</f>
        <v>0</v>
      </c>
      <c r="L283" s="157">
        <v>15</v>
      </c>
      <c r="M283" s="157">
        <f>G283*(1+L283/100)</f>
        <v>0</v>
      </c>
      <c r="N283" s="157">
        <v>0</v>
      </c>
      <c r="O283" s="157">
        <f>ROUND(E283*N283,2)</f>
        <v>0</v>
      </c>
      <c r="P283" s="157">
        <v>0</v>
      </c>
      <c r="Q283" s="157">
        <f>ROUND(E283*P283,2)</f>
        <v>0</v>
      </c>
      <c r="R283" s="157"/>
      <c r="S283" s="157" t="s">
        <v>128</v>
      </c>
      <c r="T283" s="157" t="s">
        <v>128</v>
      </c>
      <c r="U283" s="157">
        <v>1.7999999999999999E-2</v>
      </c>
      <c r="V283" s="157">
        <f>ROUND(E283*U283,2)</f>
        <v>7.29</v>
      </c>
      <c r="W283" s="157"/>
      <c r="X283" s="157" t="s">
        <v>129</v>
      </c>
      <c r="Y283" s="147"/>
      <c r="Z283" s="147"/>
      <c r="AA283" s="147"/>
      <c r="AB283" s="147"/>
      <c r="AC283" s="147"/>
      <c r="AD283" s="147"/>
      <c r="AE283" s="147"/>
      <c r="AF283" s="147"/>
      <c r="AG283" s="147" t="s">
        <v>228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54"/>
      <c r="B284" s="155"/>
      <c r="C284" s="183" t="s">
        <v>534</v>
      </c>
      <c r="D284" s="159"/>
      <c r="E284" s="160">
        <v>405</v>
      </c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7"/>
      <c r="Z284" s="147"/>
      <c r="AA284" s="147"/>
      <c r="AB284" s="147"/>
      <c r="AC284" s="147"/>
      <c r="AD284" s="147"/>
      <c r="AE284" s="147"/>
      <c r="AF284" s="147"/>
      <c r="AG284" s="147" t="s">
        <v>132</v>
      </c>
      <c r="AH284" s="147">
        <v>5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ht="25.5" x14ac:dyDescent="0.2">
      <c r="A285" s="162" t="s">
        <v>123</v>
      </c>
      <c r="B285" s="163" t="s">
        <v>75</v>
      </c>
      <c r="C285" s="181" t="s">
        <v>76</v>
      </c>
      <c r="D285" s="164"/>
      <c r="E285" s="165"/>
      <c r="F285" s="166"/>
      <c r="G285" s="167">
        <f>SUMIF(AG286:AG313,"&lt;&gt;NOR",G286:G313)</f>
        <v>0</v>
      </c>
      <c r="H285" s="161"/>
      <c r="I285" s="161">
        <f>SUM(I286:I313)</f>
        <v>0</v>
      </c>
      <c r="J285" s="161"/>
      <c r="K285" s="161">
        <f>SUM(K286:K313)</f>
        <v>0</v>
      </c>
      <c r="L285" s="161"/>
      <c r="M285" s="161">
        <f>SUM(M286:M313)</f>
        <v>0</v>
      </c>
      <c r="N285" s="161"/>
      <c r="O285" s="161">
        <f>SUM(O286:O313)</f>
        <v>0.02</v>
      </c>
      <c r="P285" s="161"/>
      <c r="Q285" s="161">
        <f>SUM(Q286:Q313)</f>
        <v>0</v>
      </c>
      <c r="R285" s="161"/>
      <c r="S285" s="161"/>
      <c r="T285" s="161"/>
      <c r="U285" s="161"/>
      <c r="V285" s="161">
        <f>SUM(V286:V313)</f>
        <v>129.47999999999999</v>
      </c>
      <c r="W285" s="161"/>
      <c r="X285" s="161"/>
      <c r="AG285" t="s">
        <v>124</v>
      </c>
    </row>
    <row r="286" spans="1:60" ht="22.5" outlineLevel="1" x14ac:dyDescent="0.2">
      <c r="A286" s="168">
        <v>81</v>
      </c>
      <c r="B286" s="169" t="s">
        <v>535</v>
      </c>
      <c r="C286" s="182" t="s">
        <v>536</v>
      </c>
      <c r="D286" s="170" t="s">
        <v>223</v>
      </c>
      <c r="E286" s="171">
        <v>420.4</v>
      </c>
      <c r="F286" s="172"/>
      <c r="G286" s="173">
        <f>ROUND(E286*F286,2)</f>
        <v>0</v>
      </c>
      <c r="H286" s="158"/>
      <c r="I286" s="157">
        <f>ROUND(E286*H286,2)</f>
        <v>0</v>
      </c>
      <c r="J286" s="158"/>
      <c r="K286" s="157">
        <f>ROUND(E286*J286,2)</f>
        <v>0</v>
      </c>
      <c r="L286" s="157">
        <v>15</v>
      </c>
      <c r="M286" s="157">
        <f>G286*(1+L286/100)</f>
        <v>0</v>
      </c>
      <c r="N286" s="157">
        <v>4.0000000000000003E-5</v>
      </c>
      <c r="O286" s="157">
        <f>ROUND(E286*N286,2)</f>
        <v>0.02</v>
      </c>
      <c r="P286" s="157">
        <v>0</v>
      </c>
      <c r="Q286" s="157">
        <f>ROUND(E286*P286,2)</f>
        <v>0</v>
      </c>
      <c r="R286" s="157"/>
      <c r="S286" s="157" t="s">
        <v>128</v>
      </c>
      <c r="T286" s="157" t="s">
        <v>128</v>
      </c>
      <c r="U286" s="157">
        <v>0.308</v>
      </c>
      <c r="V286" s="157">
        <f>ROUND(E286*U286,2)</f>
        <v>129.47999999999999</v>
      </c>
      <c r="W286" s="157"/>
      <c r="X286" s="157" t="s">
        <v>129</v>
      </c>
      <c r="Y286" s="147"/>
      <c r="Z286" s="147"/>
      <c r="AA286" s="147"/>
      <c r="AB286" s="147"/>
      <c r="AC286" s="147"/>
      <c r="AD286" s="147"/>
      <c r="AE286" s="147"/>
      <c r="AF286" s="147"/>
      <c r="AG286" s="147" t="s">
        <v>228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54"/>
      <c r="B287" s="155"/>
      <c r="C287" s="183" t="s">
        <v>409</v>
      </c>
      <c r="D287" s="159"/>
      <c r="E287" s="160"/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7"/>
      <c r="Z287" s="147"/>
      <c r="AA287" s="147"/>
      <c r="AB287" s="147"/>
      <c r="AC287" s="147"/>
      <c r="AD287" s="147"/>
      <c r="AE287" s="147"/>
      <c r="AF287" s="147"/>
      <c r="AG287" s="147" t="s">
        <v>132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54"/>
      <c r="B288" s="155"/>
      <c r="C288" s="183" t="s">
        <v>410</v>
      </c>
      <c r="D288" s="159"/>
      <c r="E288" s="160">
        <v>66.38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7"/>
      <c r="Z288" s="147"/>
      <c r="AA288" s="147"/>
      <c r="AB288" s="147"/>
      <c r="AC288" s="147"/>
      <c r="AD288" s="147"/>
      <c r="AE288" s="147"/>
      <c r="AF288" s="147"/>
      <c r="AG288" s="147" t="s">
        <v>132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54"/>
      <c r="B289" s="155"/>
      <c r="C289" s="183" t="s">
        <v>411</v>
      </c>
      <c r="D289" s="159"/>
      <c r="E289" s="160">
        <v>30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7"/>
      <c r="Z289" s="147"/>
      <c r="AA289" s="147"/>
      <c r="AB289" s="147"/>
      <c r="AC289" s="147"/>
      <c r="AD289" s="147"/>
      <c r="AE289" s="147"/>
      <c r="AF289" s="147"/>
      <c r="AG289" s="147" t="s">
        <v>132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54"/>
      <c r="B290" s="155"/>
      <c r="C290" s="183" t="s">
        <v>412</v>
      </c>
      <c r="D290" s="159"/>
      <c r="E290" s="160">
        <v>4.76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7"/>
      <c r="Z290" s="147"/>
      <c r="AA290" s="147"/>
      <c r="AB290" s="147"/>
      <c r="AC290" s="147"/>
      <c r="AD290" s="147"/>
      <c r="AE290" s="147"/>
      <c r="AF290" s="147"/>
      <c r="AG290" s="147" t="s">
        <v>132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54"/>
      <c r="B291" s="155"/>
      <c r="C291" s="183" t="s">
        <v>413</v>
      </c>
      <c r="D291" s="159"/>
      <c r="E291" s="160">
        <v>3.57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7"/>
      <c r="Z291" s="147"/>
      <c r="AA291" s="147"/>
      <c r="AB291" s="147"/>
      <c r="AC291" s="147"/>
      <c r="AD291" s="147"/>
      <c r="AE291" s="147"/>
      <c r="AF291" s="147"/>
      <c r="AG291" s="147" t="s">
        <v>132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54"/>
      <c r="B292" s="155"/>
      <c r="C292" s="183" t="s">
        <v>414</v>
      </c>
      <c r="D292" s="159"/>
      <c r="E292" s="160">
        <v>21.21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7"/>
      <c r="Z292" s="147"/>
      <c r="AA292" s="147"/>
      <c r="AB292" s="147"/>
      <c r="AC292" s="147"/>
      <c r="AD292" s="147"/>
      <c r="AE292" s="147"/>
      <c r="AF292" s="147"/>
      <c r="AG292" s="147" t="s">
        <v>132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1" x14ac:dyDescent="0.2">
      <c r="A293" s="154"/>
      <c r="B293" s="155"/>
      <c r="C293" s="183" t="s">
        <v>415</v>
      </c>
      <c r="D293" s="159"/>
      <c r="E293" s="160">
        <v>1.98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7"/>
      <c r="Z293" s="147"/>
      <c r="AA293" s="147"/>
      <c r="AB293" s="147"/>
      <c r="AC293" s="147"/>
      <c r="AD293" s="147"/>
      <c r="AE293" s="147"/>
      <c r="AF293" s="147"/>
      <c r="AG293" s="147" t="s">
        <v>132</v>
      </c>
      <c r="AH293" s="147">
        <v>0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54"/>
      <c r="B294" s="155"/>
      <c r="C294" s="183" t="s">
        <v>416</v>
      </c>
      <c r="D294" s="159"/>
      <c r="E294" s="160">
        <v>1.52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7"/>
      <c r="Z294" s="147"/>
      <c r="AA294" s="147"/>
      <c r="AB294" s="147"/>
      <c r="AC294" s="147"/>
      <c r="AD294" s="147"/>
      <c r="AE294" s="147"/>
      <c r="AF294" s="147"/>
      <c r="AG294" s="147" t="s">
        <v>132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54"/>
      <c r="B295" s="155"/>
      <c r="C295" s="183" t="s">
        <v>417</v>
      </c>
      <c r="D295" s="159"/>
      <c r="E295" s="160">
        <v>28.96</v>
      </c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7"/>
      <c r="Z295" s="147"/>
      <c r="AA295" s="147"/>
      <c r="AB295" s="147"/>
      <c r="AC295" s="147"/>
      <c r="AD295" s="147"/>
      <c r="AE295" s="147"/>
      <c r="AF295" s="147"/>
      <c r="AG295" s="147" t="s">
        <v>132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54"/>
      <c r="B296" s="155"/>
      <c r="C296" s="183" t="s">
        <v>418</v>
      </c>
      <c r="D296" s="159"/>
      <c r="E296" s="160">
        <v>6.31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7"/>
      <c r="Z296" s="147"/>
      <c r="AA296" s="147"/>
      <c r="AB296" s="147"/>
      <c r="AC296" s="147"/>
      <c r="AD296" s="147"/>
      <c r="AE296" s="147"/>
      <c r="AF296" s="147"/>
      <c r="AG296" s="147" t="s">
        <v>132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54"/>
      <c r="B297" s="155"/>
      <c r="C297" s="183" t="s">
        <v>419</v>
      </c>
      <c r="D297" s="159"/>
      <c r="E297" s="160">
        <v>10.9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7"/>
      <c r="Z297" s="147"/>
      <c r="AA297" s="147"/>
      <c r="AB297" s="147"/>
      <c r="AC297" s="147"/>
      <c r="AD297" s="147"/>
      <c r="AE297" s="147"/>
      <c r="AF297" s="147"/>
      <c r="AG297" s="147" t="s">
        <v>132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54"/>
      <c r="B298" s="155"/>
      <c r="C298" s="183" t="s">
        <v>420</v>
      </c>
      <c r="D298" s="159"/>
      <c r="E298" s="160"/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7"/>
      <c r="Z298" s="147"/>
      <c r="AA298" s="147"/>
      <c r="AB298" s="147"/>
      <c r="AC298" s="147"/>
      <c r="AD298" s="147"/>
      <c r="AE298" s="147"/>
      <c r="AF298" s="147"/>
      <c r="AG298" s="147" t="s">
        <v>132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54"/>
      <c r="B299" s="155"/>
      <c r="C299" s="183" t="s">
        <v>421</v>
      </c>
      <c r="D299" s="159"/>
      <c r="E299" s="160">
        <v>2.72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7"/>
      <c r="Z299" s="147"/>
      <c r="AA299" s="147"/>
      <c r="AB299" s="147"/>
      <c r="AC299" s="147"/>
      <c r="AD299" s="147"/>
      <c r="AE299" s="147"/>
      <c r="AF299" s="147"/>
      <c r="AG299" s="147" t="s">
        <v>132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54"/>
      <c r="B300" s="155"/>
      <c r="C300" s="183" t="s">
        <v>422</v>
      </c>
      <c r="D300" s="159"/>
      <c r="E300" s="160">
        <v>1.94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7"/>
      <c r="Z300" s="147"/>
      <c r="AA300" s="147"/>
      <c r="AB300" s="147"/>
      <c r="AC300" s="147"/>
      <c r="AD300" s="147"/>
      <c r="AE300" s="147"/>
      <c r="AF300" s="147"/>
      <c r="AG300" s="147" t="s">
        <v>132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54"/>
      <c r="B301" s="155"/>
      <c r="C301" s="183" t="s">
        <v>423</v>
      </c>
      <c r="D301" s="159"/>
      <c r="E301" s="160">
        <v>12.62</v>
      </c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7"/>
      <c r="Z301" s="147"/>
      <c r="AA301" s="147"/>
      <c r="AB301" s="147"/>
      <c r="AC301" s="147"/>
      <c r="AD301" s="147"/>
      <c r="AE301" s="147"/>
      <c r="AF301" s="147"/>
      <c r="AG301" s="147" t="s">
        <v>132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54"/>
      <c r="B302" s="155"/>
      <c r="C302" s="183" t="s">
        <v>424</v>
      </c>
      <c r="D302" s="159"/>
      <c r="E302" s="160">
        <v>18.079999999999998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7"/>
      <c r="Z302" s="147"/>
      <c r="AA302" s="147"/>
      <c r="AB302" s="147"/>
      <c r="AC302" s="147"/>
      <c r="AD302" s="147"/>
      <c r="AE302" s="147"/>
      <c r="AF302" s="147"/>
      <c r="AG302" s="147" t="s">
        <v>132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54"/>
      <c r="B303" s="155"/>
      <c r="C303" s="183" t="s">
        <v>425</v>
      </c>
      <c r="D303" s="159"/>
      <c r="E303" s="160">
        <v>20.46</v>
      </c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7"/>
      <c r="Z303" s="147"/>
      <c r="AA303" s="147"/>
      <c r="AB303" s="147"/>
      <c r="AC303" s="147"/>
      <c r="AD303" s="147"/>
      <c r="AE303" s="147"/>
      <c r="AF303" s="147"/>
      <c r="AG303" s="147" t="s">
        <v>132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54"/>
      <c r="B304" s="155"/>
      <c r="C304" s="183" t="s">
        <v>426</v>
      </c>
      <c r="D304" s="159"/>
      <c r="E304" s="160">
        <v>4.03</v>
      </c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7"/>
      <c r="Z304" s="147"/>
      <c r="AA304" s="147"/>
      <c r="AB304" s="147"/>
      <c r="AC304" s="147"/>
      <c r="AD304" s="147"/>
      <c r="AE304" s="147"/>
      <c r="AF304" s="147"/>
      <c r="AG304" s="147" t="s">
        <v>132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54"/>
      <c r="B305" s="155"/>
      <c r="C305" s="183" t="s">
        <v>427</v>
      </c>
      <c r="D305" s="159"/>
      <c r="E305" s="160">
        <v>3.32</v>
      </c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7"/>
      <c r="Z305" s="147"/>
      <c r="AA305" s="147"/>
      <c r="AB305" s="147"/>
      <c r="AC305" s="147"/>
      <c r="AD305" s="147"/>
      <c r="AE305" s="147"/>
      <c r="AF305" s="147"/>
      <c r="AG305" s="147" t="s">
        <v>132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54"/>
      <c r="B306" s="155"/>
      <c r="C306" s="183" t="s">
        <v>428</v>
      </c>
      <c r="D306" s="159"/>
      <c r="E306" s="160">
        <v>4.16</v>
      </c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7"/>
      <c r="Z306" s="147"/>
      <c r="AA306" s="147"/>
      <c r="AB306" s="147"/>
      <c r="AC306" s="147"/>
      <c r="AD306" s="147"/>
      <c r="AE306" s="147"/>
      <c r="AF306" s="147"/>
      <c r="AG306" s="147" t="s">
        <v>132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54"/>
      <c r="B307" s="155"/>
      <c r="C307" s="183" t="s">
        <v>429</v>
      </c>
      <c r="D307" s="159"/>
      <c r="E307" s="160">
        <v>13.65</v>
      </c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7"/>
      <c r="Z307" s="147"/>
      <c r="AA307" s="147"/>
      <c r="AB307" s="147"/>
      <c r="AC307" s="147"/>
      <c r="AD307" s="147"/>
      <c r="AE307" s="147"/>
      <c r="AF307" s="147"/>
      <c r="AG307" s="147" t="s">
        <v>132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54"/>
      <c r="B308" s="155"/>
      <c r="C308" s="183" t="s">
        <v>430</v>
      </c>
      <c r="D308" s="159"/>
      <c r="E308" s="160">
        <v>27.25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7"/>
      <c r="Z308" s="147"/>
      <c r="AA308" s="147"/>
      <c r="AB308" s="147"/>
      <c r="AC308" s="147"/>
      <c r="AD308" s="147"/>
      <c r="AE308" s="147"/>
      <c r="AF308" s="147"/>
      <c r="AG308" s="147" t="s">
        <v>132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54"/>
      <c r="B309" s="155"/>
      <c r="C309" s="183" t="s">
        <v>431</v>
      </c>
      <c r="D309" s="159"/>
      <c r="E309" s="160">
        <v>4.84</v>
      </c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7"/>
      <c r="Z309" s="147"/>
      <c r="AA309" s="147"/>
      <c r="AB309" s="147"/>
      <c r="AC309" s="147"/>
      <c r="AD309" s="147"/>
      <c r="AE309" s="147"/>
      <c r="AF309" s="147"/>
      <c r="AG309" s="147" t="s">
        <v>132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54"/>
      <c r="B310" s="155"/>
      <c r="C310" s="183" t="s">
        <v>432</v>
      </c>
      <c r="D310" s="159"/>
      <c r="E310" s="160">
        <v>16.84</v>
      </c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7"/>
      <c r="Z310" s="147"/>
      <c r="AA310" s="147"/>
      <c r="AB310" s="147"/>
      <c r="AC310" s="147"/>
      <c r="AD310" s="147"/>
      <c r="AE310" s="147"/>
      <c r="AF310" s="147"/>
      <c r="AG310" s="147" t="s">
        <v>132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54"/>
      <c r="B311" s="155"/>
      <c r="C311" s="183" t="s">
        <v>433</v>
      </c>
      <c r="D311" s="159"/>
      <c r="E311" s="160">
        <v>6.69</v>
      </c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7"/>
      <c r="Z311" s="147"/>
      <c r="AA311" s="147"/>
      <c r="AB311" s="147"/>
      <c r="AC311" s="147"/>
      <c r="AD311" s="147"/>
      <c r="AE311" s="147"/>
      <c r="AF311" s="147"/>
      <c r="AG311" s="147" t="s">
        <v>132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54"/>
      <c r="B312" s="155"/>
      <c r="C312" s="183" t="s">
        <v>434</v>
      </c>
      <c r="D312" s="159"/>
      <c r="E312" s="160">
        <v>8.2100000000000009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7"/>
      <c r="Z312" s="147"/>
      <c r="AA312" s="147"/>
      <c r="AB312" s="147"/>
      <c r="AC312" s="147"/>
      <c r="AD312" s="147"/>
      <c r="AE312" s="147"/>
      <c r="AF312" s="147"/>
      <c r="AG312" s="147" t="s">
        <v>132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54"/>
      <c r="B313" s="155"/>
      <c r="C313" s="183" t="s">
        <v>537</v>
      </c>
      <c r="D313" s="159"/>
      <c r="E313" s="160">
        <v>100</v>
      </c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7"/>
      <c r="Z313" s="147"/>
      <c r="AA313" s="147"/>
      <c r="AB313" s="147"/>
      <c r="AC313" s="147"/>
      <c r="AD313" s="147"/>
      <c r="AE313" s="147"/>
      <c r="AF313" s="147"/>
      <c r="AG313" s="147" t="s">
        <v>132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x14ac:dyDescent="0.2">
      <c r="A314" s="162" t="s">
        <v>123</v>
      </c>
      <c r="B314" s="163" t="s">
        <v>77</v>
      </c>
      <c r="C314" s="181" t="s">
        <v>78</v>
      </c>
      <c r="D314" s="164"/>
      <c r="E314" s="165"/>
      <c r="F314" s="166"/>
      <c r="G314" s="167">
        <f>SUMIF(AG315:AG391,"&lt;&gt;NOR",G315:G391)</f>
        <v>0</v>
      </c>
      <c r="H314" s="161"/>
      <c r="I314" s="161">
        <f>SUM(I315:I391)</f>
        <v>0</v>
      </c>
      <c r="J314" s="161"/>
      <c r="K314" s="161">
        <f>SUM(K315:K391)</f>
        <v>0</v>
      </c>
      <c r="L314" s="161"/>
      <c r="M314" s="161">
        <f>SUM(M315:M391)</f>
        <v>0</v>
      </c>
      <c r="N314" s="161"/>
      <c r="O314" s="161">
        <f>SUM(O315:O391)</f>
        <v>0</v>
      </c>
      <c r="P314" s="161"/>
      <c r="Q314" s="161">
        <f>SUM(Q315:Q391)</f>
        <v>79.02000000000001</v>
      </c>
      <c r="R314" s="161"/>
      <c r="S314" s="161"/>
      <c r="T314" s="161"/>
      <c r="U314" s="161"/>
      <c r="V314" s="161">
        <f>SUM(V315:V391)</f>
        <v>400.20999999999992</v>
      </c>
      <c r="W314" s="161"/>
      <c r="X314" s="161"/>
      <c r="AG314" t="s">
        <v>124</v>
      </c>
    </row>
    <row r="315" spans="1:60" outlineLevel="1" x14ac:dyDescent="0.2">
      <c r="A315" s="168">
        <v>82</v>
      </c>
      <c r="B315" s="169" t="s">
        <v>538</v>
      </c>
      <c r="C315" s="182" t="s">
        <v>539</v>
      </c>
      <c r="D315" s="170" t="s">
        <v>223</v>
      </c>
      <c r="E315" s="171">
        <v>74</v>
      </c>
      <c r="F315" s="172"/>
      <c r="G315" s="173">
        <f>ROUND(E315*F315,2)</f>
        <v>0</v>
      </c>
      <c r="H315" s="158"/>
      <c r="I315" s="157">
        <f>ROUND(E315*H315,2)</f>
        <v>0</v>
      </c>
      <c r="J315" s="158"/>
      <c r="K315" s="157">
        <f>ROUND(E315*J315,2)</f>
        <v>0</v>
      </c>
      <c r="L315" s="157">
        <v>15</v>
      </c>
      <c r="M315" s="157">
        <f>G315*(1+L315/100)</f>
        <v>0</v>
      </c>
      <c r="N315" s="157">
        <v>0</v>
      </c>
      <c r="O315" s="157">
        <f>ROUND(E315*N315,2)</f>
        <v>0</v>
      </c>
      <c r="P315" s="157">
        <v>6.3E-2</v>
      </c>
      <c r="Q315" s="157">
        <f>ROUND(E315*P315,2)</f>
        <v>4.66</v>
      </c>
      <c r="R315" s="157"/>
      <c r="S315" s="157" t="s">
        <v>128</v>
      </c>
      <c r="T315" s="157" t="s">
        <v>128</v>
      </c>
      <c r="U315" s="157">
        <v>1.129</v>
      </c>
      <c r="V315" s="157">
        <f>ROUND(E315*U315,2)</f>
        <v>83.55</v>
      </c>
      <c r="W315" s="157"/>
      <c r="X315" s="157" t="s">
        <v>129</v>
      </c>
      <c r="Y315" s="147"/>
      <c r="Z315" s="147"/>
      <c r="AA315" s="147"/>
      <c r="AB315" s="147"/>
      <c r="AC315" s="147"/>
      <c r="AD315" s="147"/>
      <c r="AE315" s="147"/>
      <c r="AF315" s="147"/>
      <c r="AG315" s="147" t="s">
        <v>130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54"/>
      <c r="B316" s="155"/>
      <c r="C316" s="272" t="s">
        <v>540</v>
      </c>
      <c r="D316" s="273"/>
      <c r="E316" s="273"/>
      <c r="F316" s="273"/>
      <c r="G316" s="273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7"/>
      <c r="Z316" s="147"/>
      <c r="AA316" s="147"/>
      <c r="AB316" s="147"/>
      <c r="AC316" s="147"/>
      <c r="AD316" s="147"/>
      <c r="AE316" s="147"/>
      <c r="AF316" s="147"/>
      <c r="AG316" s="147" t="s">
        <v>290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54"/>
      <c r="B317" s="155"/>
      <c r="C317" s="274" t="s">
        <v>541</v>
      </c>
      <c r="D317" s="275"/>
      <c r="E317" s="275"/>
      <c r="F317" s="275"/>
      <c r="G317" s="275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7"/>
      <c r="Z317" s="147"/>
      <c r="AA317" s="147"/>
      <c r="AB317" s="147"/>
      <c r="AC317" s="147"/>
      <c r="AD317" s="147"/>
      <c r="AE317" s="147"/>
      <c r="AF317" s="147"/>
      <c r="AG317" s="147" t="s">
        <v>290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54"/>
      <c r="B318" s="155"/>
      <c r="C318" s="274" t="s">
        <v>542</v>
      </c>
      <c r="D318" s="275"/>
      <c r="E318" s="275"/>
      <c r="F318" s="275"/>
      <c r="G318" s="275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7"/>
      <c r="Z318" s="147"/>
      <c r="AA318" s="147"/>
      <c r="AB318" s="147"/>
      <c r="AC318" s="147"/>
      <c r="AD318" s="147"/>
      <c r="AE318" s="147"/>
      <c r="AF318" s="147"/>
      <c r="AG318" s="147" t="s">
        <v>290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54"/>
      <c r="B319" s="155"/>
      <c r="C319" s="274" t="s">
        <v>543</v>
      </c>
      <c r="D319" s="275"/>
      <c r="E319" s="275"/>
      <c r="F319" s="275"/>
      <c r="G319" s="275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7"/>
      <c r="Z319" s="147"/>
      <c r="AA319" s="147"/>
      <c r="AB319" s="147"/>
      <c r="AC319" s="147"/>
      <c r="AD319" s="147"/>
      <c r="AE319" s="147"/>
      <c r="AF319" s="147"/>
      <c r="AG319" s="147" t="s">
        <v>290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54"/>
      <c r="B320" s="155"/>
      <c r="C320" s="183" t="s">
        <v>400</v>
      </c>
      <c r="D320" s="159"/>
      <c r="E320" s="160">
        <v>74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7"/>
      <c r="Z320" s="147"/>
      <c r="AA320" s="147"/>
      <c r="AB320" s="147"/>
      <c r="AC320" s="147"/>
      <c r="AD320" s="147"/>
      <c r="AE320" s="147"/>
      <c r="AF320" s="147"/>
      <c r="AG320" s="147" t="s">
        <v>132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68">
        <v>83</v>
      </c>
      <c r="B321" s="169" t="s">
        <v>544</v>
      </c>
      <c r="C321" s="182" t="s">
        <v>545</v>
      </c>
      <c r="D321" s="170" t="s">
        <v>239</v>
      </c>
      <c r="E321" s="171">
        <v>11.2</v>
      </c>
      <c r="F321" s="172"/>
      <c r="G321" s="173">
        <f>ROUND(E321*F321,2)</f>
        <v>0</v>
      </c>
      <c r="H321" s="158"/>
      <c r="I321" s="157">
        <f>ROUND(E321*H321,2)</f>
        <v>0</v>
      </c>
      <c r="J321" s="158"/>
      <c r="K321" s="157">
        <f>ROUND(E321*J321,2)</f>
        <v>0</v>
      </c>
      <c r="L321" s="157">
        <v>15</v>
      </c>
      <c r="M321" s="157">
        <f>G321*(1+L321/100)</f>
        <v>0</v>
      </c>
      <c r="N321" s="157">
        <v>0</v>
      </c>
      <c r="O321" s="157">
        <f>ROUND(E321*N321,2)</f>
        <v>0</v>
      </c>
      <c r="P321" s="157">
        <v>2.1</v>
      </c>
      <c r="Q321" s="157">
        <f>ROUND(E321*P321,2)</f>
        <v>23.52</v>
      </c>
      <c r="R321" s="157"/>
      <c r="S321" s="157" t="s">
        <v>128</v>
      </c>
      <c r="T321" s="157" t="s">
        <v>128</v>
      </c>
      <c r="U321" s="157">
        <v>3.8580000000000001</v>
      </c>
      <c r="V321" s="157">
        <f>ROUND(E321*U321,2)</f>
        <v>43.21</v>
      </c>
      <c r="W321" s="157"/>
      <c r="X321" s="157" t="s">
        <v>129</v>
      </c>
      <c r="Y321" s="147"/>
      <c r="Z321" s="147"/>
      <c r="AA321" s="147"/>
      <c r="AB321" s="147"/>
      <c r="AC321" s="147"/>
      <c r="AD321" s="147"/>
      <c r="AE321" s="147"/>
      <c r="AF321" s="147"/>
      <c r="AG321" s="147" t="s">
        <v>130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54"/>
      <c r="B322" s="155"/>
      <c r="C322" s="183" t="s">
        <v>546</v>
      </c>
      <c r="D322" s="159"/>
      <c r="E322" s="160">
        <v>10.15</v>
      </c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7"/>
      <c r="Z322" s="147"/>
      <c r="AA322" s="147"/>
      <c r="AB322" s="147"/>
      <c r="AC322" s="147"/>
      <c r="AD322" s="147"/>
      <c r="AE322" s="147"/>
      <c r="AF322" s="147"/>
      <c r="AG322" s="147" t="s">
        <v>132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54"/>
      <c r="B323" s="155"/>
      <c r="C323" s="183" t="s">
        <v>547</v>
      </c>
      <c r="D323" s="159"/>
      <c r="E323" s="160">
        <v>1.05</v>
      </c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7"/>
      <c r="Z323" s="147"/>
      <c r="AA323" s="147"/>
      <c r="AB323" s="147"/>
      <c r="AC323" s="147"/>
      <c r="AD323" s="147"/>
      <c r="AE323" s="147"/>
      <c r="AF323" s="147"/>
      <c r="AG323" s="147" t="s">
        <v>132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68">
        <v>84</v>
      </c>
      <c r="B324" s="169" t="s">
        <v>548</v>
      </c>
      <c r="C324" s="182" t="s">
        <v>549</v>
      </c>
      <c r="D324" s="170" t="s">
        <v>239</v>
      </c>
      <c r="E324" s="171">
        <v>0.96</v>
      </c>
      <c r="F324" s="172"/>
      <c r="G324" s="173">
        <f>ROUND(E324*F324,2)</f>
        <v>0</v>
      </c>
      <c r="H324" s="158"/>
      <c r="I324" s="157">
        <f>ROUND(E324*H324,2)</f>
        <v>0</v>
      </c>
      <c r="J324" s="158"/>
      <c r="K324" s="157">
        <f>ROUND(E324*J324,2)</f>
        <v>0</v>
      </c>
      <c r="L324" s="157">
        <v>15</v>
      </c>
      <c r="M324" s="157">
        <f>G324*(1+L324/100)</f>
        <v>0</v>
      </c>
      <c r="N324" s="157">
        <v>0</v>
      </c>
      <c r="O324" s="157">
        <f>ROUND(E324*N324,2)</f>
        <v>0</v>
      </c>
      <c r="P324" s="157">
        <v>2.2000000000000002</v>
      </c>
      <c r="Q324" s="157">
        <f>ROUND(E324*P324,2)</f>
        <v>2.11</v>
      </c>
      <c r="R324" s="157"/>
      <c r="S324" s="157" t="s">
        <v>128</v>
      </c>
      <c r="T324" s="157" t="s">
        <v>128</v>
      </c>
      <c r="U324" s="157">
        <v>7.1950000000000003</v>
      </c>
      <c r="V324" s="157">
        <f>ROUND(E324*U324,2)</f>
        <v>6.91</v>
      </c>
      <c r="W324" s="157"/>
      <c r="X324" s="157" t="s">
        <v>129</v>
      </c>
      <c r="Y324" s="147"/>
      <c r="Z324" s="147"/>
      <c r="AA324" s="147"/>
      <c r="AB324" s="147"/>
      <c r="AC324" s="147"/>
      <c r="AD324" s="147"/>
      <c r="AE324" s="147"/>
      <c r="AF324" s="147"/>
      <c r="AG324" s="147" t="s">
        <v>130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54"/>
      <c r="B325" s="155"/>
      <c r="C325" s="183" t="s">
        <v>550</v>
      </c>
      <c r="D325" s="159"/>
      <c r="E325" s="160">
        <v>0.96</v>
      </c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7"/>
      <c r="Z325" s="147"/>
      <c r="AA325" s="147"/>
      <c r="AB325" s="147"/>
      <c r="AC325" s="147"/>
      <c r="AD325" s="147"/>
      <c r="AE325" s="147"/>
      <c r="AF325" s="147"/>
      <c r="AG325" s="147" t="s">
        <v>132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68">
        <v>85</v>
      </c>
      <c r="B326" s="169" t="s">
        <v>551</v>
      </c>
      <c r="C326" s="182" t="s">
        <v>552</v>
      </c>
      <c r="D326" s="170" t="s">
        <v>223</v>
      </c>
      <c r="E326" s="171">
        <v>320.39999999999998</v>
      </c>
      <c r="F326" s="172"/>
      <c r="G326" s="173">
        <f>ROUND(E326*F326,2)</f>
        <v>0</v>
      </c>
      <c r="H326" s="158"/>
      <c r="I326" s="157">
        <f>ROUND(E326*H326,2)</f>
        <v>0</v>
      </c>
      <c r="J326" s="158"/>
      <c r="K326" s="157">
        <f>ROUND(E326*J326,2)</f>
        <v>0</v>
      </c>
      <c r="L326" s="157">
        <v>15</v>
      </c>
      <c r="M326" s="157">
        <f>G326*(1+L326/100)</f>
        <v>0</v>
      </c>
      <c r="N326" s="157">
        <v>0</v>
      </c>
      <c r="O326" s="157">
        <f>ROUND(E326*N326,2)</f>
        <v>0</v>
      </c>
      <c r="P326" s="157">
        <v>0.02</v>
      </c>
      <c r="Q326" s="157">
        <f>ROUND(E326*P326,2)</f>
        <v>6.41</v>
      </c>
      <c r="R326" s="157"/>
      <c r="S326" s="157" t="s">
        <v>128</v>
      </c>
      <c r="T326" s="157" t="s">
        <v>128</v>
      </c>
      <c r="U326" s="157">
        <v>0.17</v>
      </c>
      <c r="V326" s="157">
        <f>ROUND(E326*U326,2)</f>
        <v>54.47</v>
      </c>
      <c r="W326" s="157"/>
      <c r="X326" s="157" t="s">
        <v>129</v>
      </c>
      <c r="Y326" s="147"/>
      <c r="Z326" s="147"/>
      <c r="AA326" s="147"/>
      <c r="AB326" s="147"/>
      <c r="AC326" s="147"/>
      <c r="AD326" s="147"/>
      <c r="AE326" s="147"/>
      <c r="AF326" s="147"/>
      <c r="AG326" s="147" t="s">
        <v>130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54"/>
      <c r="B327" s="155"/>
      <c r="C327" s="183" t="s">
        <v>409</v>
      </c>
      <c r="D327" s="159"/>
      <c r="E327" s="160"/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7"/>
      <c r="Z327" s="147"/>
      <c r="AA327" s="147"/>
      <c r="AB327" s="147"/>
      <c r="AC327" s="147"/>
      <c r="AD327" s="147"/>
      <c r="AE327" s="147"/>
      <c r="AF327" s="147"/>
      <c r="AG327" s="147" t="s">
        <v>132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54"/>
      <c r="B328" s="155"/>
      <c r="C328" s="183" t="s">
        <v>410</v>
      </c>
      <c r="D328" s="159"/>
      <c r="E328" s="160">
        <v>66.38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7"/>
      <c r="Z328" s="147"/>
      <c r="AA328" s="147"/>
      <c r="AB328" s="147"/>
      <c r="AC328" s="147"/>
      <c r="AD328" s="147"/>
      <c r="AE328" s="147"/>
      <c r="AF328" s="147"/>
      <c r="AG328" s="147" t="s">
        <v>132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54"/>
      <c r="B329" s="155"/>
      <c r="C329" s="183" t="s">
        <v>411</v>
      </c>
      <c r="D329" s="159"/>
      <c r="E329" s="160">
        <v>30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7"/>
      <c r="Z329" s="147"/>
      <c r="AA329" s="147"/>
      <c r="AB329" s="147"/>
      <c r="AC329" s="147"/>
      <c r="AD329" s="147"/>
      <c r="AE329" s="147"/>
      <c r="AF329" s="147"/>
      <c r="AG329" s="147" t="s">
        <v>132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54"/>
      <c r="B330" s="155"/>
      <c r="C330" s="183" t="s">
        <v>412</v>
      </c>
      <c r="D330" s="159"/>
      <c r="E330" s="160">
        <v>4.76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7"/>
      <c r="Z330" s="147"/>
      <c r="AA330" s="147"/>
      <c r="AB330" s="147"/>
      <c r="AC330" s="147"/>
      <c r="AD330" s="147"/>
      <c r="AE330" s="147"/>
      <c r="AF330" s="147"/>
      <c r="AG330" s="147" t="s">
        <v>132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54"/>
      <c r="B331" s="155"/>
      <c r="C331" s="183" t="s">
        <v>413</v>
      </c>
      <c r="D331" s="159"/>
      <c r="E331" s="160">
        <v>3.57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7"/>
      <c r="Z331" s="147"/>
      <c r="AA331" s="147"/>
      <c r="AB331" s="147"/>
      <c r="AC331" s="147"/>
      <c r="AD331" s="147"/>
      <c r="AE331" s="147"/>
      <c r="AF331" s="147"/>
      <c r="AG331" s="147" t="s">
        <v>132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54"/>
      <c r="B332" s="155"/>
      <c r="C332" s="183" t="s">
        <v>414</v>
      </c>
      <c r="D332" s="159"/>
      <c r="E332" s="160">
        <v>21.21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7"/>
      <c r="Z332" s="147"/>
      <c r="AA332" s="147"/>
      <c r="AB332" s="147"/>
      <c r="AC332" s="147"/>
      <c r="AD332" s="147"/>
      <c r="AE332" s="147"/>
      <c r="AF332" s="147"/>
      <c r="AG332" s="147" t="s">
        <v>132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54"/>
      <c r="B333" s="155"/>
      <c r="C333" s="183" t="s">
        <v>415</v>
      </c>
      <c r="D333" s="159"/>
      <c r="E333" s="160">
        <v>1.98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7"/>
      <c r="Z333" s="147"/>
      <c r="AA333" s="147"/>
      <c r="AB333" s="147"/>
      <c r="AC333" s="147"/>
      <c r="AD333" s="147"/>
      <c r="AE333" s="147"/>
      <c r="AF333" s="147"/>
      <c r="AG333" s="147" t="s">
        <v>132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54"/>
      <c r="B334" s="155"/>
      <c r="C334" s="183" t="s">
        <v>416</v>
      </c>
      <c r="D334" s="159"/>
      <c r="E334" s="160">
        <v>1.52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7"/>
      <c r="Z334" s="147"/>
      <c r="AA334" s="147"/>
      <c r="AB334" s="147"/>
      <c r="AC334" s="147"/>
      <c r="AD334" s="147"/>
      <c r="AE334" s="147"/>
      <c r="AF334" s="147"/>
      <c r="AG334" s="147" t="s">
        <v>132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54"/>
      <c r="B335" s="155"/>
      <c r="C335" s="183" t="s">
        <v>417</v>
      </c>
      <c r="D335" s="159"/>
      <c r="E335" s="160">
        <v>28.96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7"/>
      <c r="Z335" s="147"/>
      <c r="AA335" s="147"/>
      <c r="AB335" s="147"/>
      <c r="AC335" s="147"/>
      <c r="AD335" s="147"/>
      <c r="AE335" s="147"/>
      <c r="AF335" s="147"/>
      <c r="AG335" s="147" t="s">
        <v>132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54"/>
      <c r="B336" s="155"/>
      <c r="C336" s="183" t="s">
        <v>418</v>
      </c>
      <c r="D336" s="159"/>
      <c r="E336" s="160">
        <v>6.31</v>
      </c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7"/>
      <c r="Z336" s="147"/>
      <c r="AA336" s="147"/>
      <c r="AB336" s="147"/>
      <c r="AC336" s="147"/>
      <c r="AD336" s="147"/>
      <c r="AE336" s="147"/>
      <c r="AF336" s="147"/>
      <c r="AG336" s="147" t="s">
        <v>132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54"/>
      <c r="B337" s="155"/>
      <c r="C337" s="183" t="s">
        <v>419</v>
      </c>
      <c r="D337" s="159"/>
      <c r="E337" s="160">
        <v>10.9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7"/>
      <c r="Z337" s="147"/>
      <c r="AA337" s="147"/>
      <c r="AB337" s="147"/>
      <c r="AC337" s="147"/>
      <c r="AD337" s="147"/>
      <c r="AE337" s="147"/>
      <c r="AF337" s="147"/>
      <c r="AG337" s="147" t="s">
        <v>132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54"/>
      <c r="B338" s="155"/>
      <c r="C338" s="183" t="s">
        <v>420</v>
      </c>
      <c r="D338" s="159"/>
      <c r="E338" s="160"/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7"/>
      <c r="Z338" s="147"/>
      <c r="AA338" s="147"/>
      <c r="AB338" s="147"/>
      <c r="AC338" s="147"/>
      <c r="AD338" s="147"/>
      <c r="AE338" s="147"/>
      <c r="AF338" s="147"/>
      <c r="AG338" s="147" t="s">
        <v>132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54"/>
      <c r="B339" s="155"/>
      <c r="C339" s="183" t="s">
        <v>421</v>
      </c>
      <c r="D339" s="159"/>
      <c r="E339" s="160">
        <v>2.72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7"/>
      <c r="Z339" s="147"/>
      <c r="AA339" s="147"/>
      <c r="AB339" s="147"/>
      <c r="AC339" s="147"/>
      <c r="AD339" s="147"/>
      <c r="AE339" s="147"/>
      <c r="AF339" s="147"/>
      <c r="AG339" s="147" t="s">
        <v>132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54"/>
      <c r="B340" s="155"/>
      <c r="C340" s="183" t="s">
        <v>422</v>
      </c>
      <c r="D340" s="159"/>
      <c r="E340" s="160">
        <v>1.94</v>
      </c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7"/>
      <c r="Z340" s="147"/>
      <c r="AA340" s="147"/>
      <c r="AB340" s="147"/>
      <c r="AC340" s="147"/>
      <c r="AD340" s="147"/>
      <c r="AE340" s="147"/>
      <c r="AF340" s="147"/>
      <c r="AG340" s="147" t="s">
        <v>132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54"/>
      <c r="B341" s="155"/>
      <c r="C341" s="183" t="s">
        <v>423</v>
      </c>
      <c r="D341" s="159"/>
      <c r="E341" s="160">
        <v>12.62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7"/>
      <c r="Z341" s="147"/>
      <c r="AA341" s="147"/>
      <c r="AB341" s="147"/>
      <c r="AC341" s="147"/>
      <c r="AD341" s="147"/>
      <c r="AE341" s="147"/>
      <c r="AF341" s="147"/>
      <c r="AG341" s="147" t="s">
        <v>132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54"/>
      <c r="B342" s="155"/>
      <c r="C342" s="183" t="s">
        <v>424</v>
      </c>
      <c r="D342" s="159"/>
      <c r="E342" s="160">
        <v>18.079999999999998</v>
      </c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7"/>
      <c r="Z342" s="147"/>
      <c r="AA342" s="147"/>
      <c r="AB342" s="147"/>
      <c r="AC342" s="147"/>
      <c r="AD342" s="147"/>
      <c r="AE342" s="147"/>
      <c r="AF342" s="147"/>
      <c r="AG342" s="147" t="s">
        <v>132</v>
      </c>
      <c r="AH342" s="147">
        <v>0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54"/>
      <c r="B343" s="155"/>
      <c r="C343" s="183" t="s">
        <v>425</v>
      </c>
      <c r="D343" s="159"/>
      <c r="E343" s="160">
        <v>20.46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7"/>
      <c r="Z343" s="147"/>
      <c r="AA343" s="147"/>
      <c r="AB343" s="147"/>
      <c r="AC343" s="147"/>
      <c r="AD343" s="147"/>
      <c r="AE343" s="147"/>
      <c r="AF343" s="147"/>
      <c r="AG343" s="147" t="s">
        <v>132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54"/>
      <c r="B344" s="155"/>
      <c r="C344" s="183" t="s">
        <v>426</v>
      </c>
      <c r="D344" s="159"/>
      <c r="E344" s="160">
        <v>4.03</v>
      </c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7"/>
      <c r="Z344" s="147"/>
      <c r="AA344" s="147"/>
      <c r="AB344" s="147"/>
      <c r="AC344" s="147"/>
      <c r="AD344" s="147"/>
      <c r="AE344" s="147"/>
      <c r="AF344" s="147"/>
      <c r="AG344" s="147" t="s">
        <v>132</v>
      </c>
      <c r="AH344" s="147">
        <v>0</v>
      </c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54"/>
      <c r="B345" s="155"/>
      <c r="C345" s="183" t="s">
        <v>427</v>
      </c>
      <c r="D345" s="159"/>
      <c r="E345" s="160">
        <v>3.32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7"/>
      <c r="Z345" s="147"/>
      <c r="AA345" s="147"/>
      <c r="AB345" s="147"/>
      <c r="AC345" s="147"/>
      <c r="AD345" s="147"/>
      <c r="AE345" s="147"/>
      <c r="AF345" s="147"/>
      <c r="AG345" s="147" t="s">
        <v>132</v>
      </c>
      <c r="AH345" s="147">
        <v>0</v>
      </c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54"/>
      <c r="B346" s="155"/>
      <c r="C346" s="183" t="s">
        <v>428</v>
      </c>
      <c r="D346" s="159"/>
      <c r="E346" s="160">
        <v>4.16</v>
      </c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7"/>
      <c r="Z346" s="147"/>
      <c r="AA346" s="147"/>
      <c r="AB346" s="147"/>
      <c r="AC346" s="147"/>
      <c r="AD346" s="147"/>
      <c r="AE346" s="147"/>
      <c r="AF346" s="147"/>
      <c r="AG346" s="147" t="s">
        <v>132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54"/>
      <c r="B347" s="155"/>
      <c r="C347" s="183" t="s">
        <v>429</v>
      </c>
      <c r="D347" s="159"/>
      <c r="E347" s="160">
        <v>13.65</v>
      </c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7"/>
      <c r="Z347" s="147"/>
      <c r="AA347" s="147"/>
      <c r="AB347" s="147"/>
      <c r="AC347" s="147"/>
      <c r="AD347" s="147"/>
      <c r="AE347" s="147"/>
      <c r="AF347" s="147"/>
      <c r="AG347" s="147" t="s">
        <v>132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54"/>
      <c r="B348" s="155"/>
      <c r="C348" s="183" t="s">
        <v>430</v>
      </c>
      <c r="D348" s="159"/>
      <c r="E348" s="160">
        <v>27.25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7"/>
      <c r="Z348" s="147"/>
      <c r="AA348" s="147"/>
      <c r="AB348" s="147"/>
      <c r="AC348" s="147"/>
      <c r="AD348" s="147"/>
      <c r="AE348" s="147"/>
      <c r="AF348" s="147"/>
      <c r="AG348" s="147" t="s">
        <v>132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54"/>
      <c r="B349" s="155"/>
      <c r="C349" s="183" t="s">
        <v>431</v>
      </c>
      <c r="D349" s="159"/>
      <c r="E349" s="160">
        <v>4.84</v>
      </c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7"/>
      <c r="Z349" s="147"/>
      <c r="AA349" s="147"/>
      <c r="AB349" s="147"/>
      <c r="AC349" s="147"/>
      <c r="AD349" s="147"/>
      <c r="AE349" s="147"/>
      <c r="AF349" s="147"/>
      <c r="AG349" s="147" t="s">
        <v>132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54"/>
      <c r="B350" s="155"/>
      <c r="C350" s="183" t="s">
        <v>432</v>
      </c>
      <c r="D350" s="159"/>
      <c r="E350" s="160">
        <v>16.84</v>
      </c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7"/>
      <c r="Z350" s="147"/>
      <c r="AA350" s="147"/>
      <c r="AB350" s="147"/>
      <c r="AC350" s="147"/>
      <c r="AD350" s="147"/>
      <c r="AE350" s="147"/>
      <c r="AF350" s="147"/>
      <c r="AG350" s="147" t="s">
        <v>132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54"/>
      <c r="B351" s="155"/>
      <c r="C351" s="183" t="s">
        <v>433</v>
      </c>
      <c r="D351" s="159"/>
      <c r="E351" s="160">
        <v>6.69</v>
      </c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7"/>
      <c r="Z351" s="147"/>
      <c r="AA351" s="147"/>
      <c r="AB351" s="147"/>
      <c r="AC351" s="147"/>
      <c r="AD351" s="147"/>
      <c r="AE351" s="147"/>
      <c r="AF351" s="147"/>
      <c r="AG351" s="147" t="s">
        <v>132</v>
      </c>
      <c r="AH351" s="147">
        <v>0</v>
      </c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1" x14ac:dyDescent="0.2">
      <c r="A352" s="154"/>
      <c r="B352" s="155"/>
      <c r="C352" s="183" t="s">
        <v>434</v>
      </c>
      <c r="D352" s="159"/>
      <c r="E352" s="160">
        <v>8.2100000000000009</v>
      </c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7"/>
      <c r="Z352" s="147"/>
      <c r="AA352" s="147"/>
      <c r="AB352" s="147"/>
      <c r="AC352" s="147"/>
      <c r="AD352" s="147"/>
      <c r="AE352" s="147"/>
      <c r="AF352" s="147"/>
      <c r="AG352" s="147" t="s">
        <v>132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1" x14ac:dyDescent="0.2">
      <c r="A353" s="168">
        <v>86</v>
      </c>
      <c r="B353" s="169" t="s">
        <v>553</v>
      </c>
      <c r="C353" s="182" t="s">
        <v>554</v>
      </c>
      <c r="D353" s="170" t="s">
        <v>223</v>
      </c>
      <c r="E353" s="171">
        <v>780.75890000000004</v>
      </c>
      <c r="F353" s="172"/>
      <c r="G353" s="173">
        <f>ROUND(E353*F353,2)</f>
        <v>0</v>
      </c>
      <c r="H353" s="158"/>
      <c r="I353" s="157">
        <f>ROUND(E353*H353,2)</f>
        <v>0</v>
      </c>
      <c r="J353" s="158"/>
      <c r="K353" s="157">
        <f>ROUND(E353*J353,2)</f>
        <v>0</v>
      </c>
      <c r="L353" s="157">
        <v>15</v>
      </c>
      <c r="M353" s="157">
        <f>G353*(1+L353/100)</f>
        <v>0</v>
      </c>
      <c r="N353" s="157">
        <v>0</v>
      </c>
      <c r="O353" s="157">
        <f>ROUND(E353*N353,2)</f>
        <v>0</v>
      </c>
      <c r="P353" s="157">
        <v>0.02</v>
      </c>
      <c r="Q353" s="157">
        <f>ROUND(E353*P353,2)</f>
        <v>15.62</v>
      </c>
      <c r="R353" s="157"/>
      <c r="S353" s="157" t="s">
        <v>128</v>
      </c>
      <c r="T353" s="157" t="s">
        <v>128</v>
      </c>
      <c r="U353" s="157">
        <v>0.13</v>
      </c>
      <c r="V353" s="157">
        <f>ROUND(E353*U353,2)</f>
        <v>101.5</v>
      </c>
      <c r="W353" s="157"/>
      <c r="X353" s="157" t="s">
        <v>129</v>
      </c>
      <c r="Y353" s="147"/>
      <c r="Z353" s="147"/>
      <c r="AA353" s="147"/>
      <c r="AB353" s="147"/>
      <c r="AC353" s="147"/>
      <c r="AD353" s="147"/>
      <c r="AE353" s="147"/>
      <c r="AF353" s="147"/>
      <c r="AG353" s="147" t="s">
        <v>130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54"/>
      <c r="B354" s="155"/>
      <c r="C354" s="183" t="s">
        <v>409</v>
      </c>
      <c r="D354" s="159"/>
      <c r="E354" s="160"/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7"/>
      <c r="Z354" s="147"/>
      <c r="AA354" s="147"/>
      <c r="AB354" s="147"/>
      <c r="AC354" s="147"/>
      <c r="AD354" s="147"/>
      <c r="AE354" s="147"/>
      <c r="AF354" s="147"/>
      <c r="AG354" s="147" t="s">
        <v>132</v>
      </c>
      <c r="AH354" s="147">
        <v>0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ht="45" outlineLevel="1" x14ac:dyDescent="0.2">
      <c r="A355" s="154"/>
      <c r="B355" s="155"/>
      <c r="C355" s="183" t="s">
        <v>454</v>
      </c>
      <c r="D355" s="159"/>
      <c r="E355" s="160">
        <v>112.19</v>
      </c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7"/>
      <c r="Z355" s="147"/>
      <c r="AA355" s="147"/>
      <c r="AB355" s="147"/>
      <c r="AC355" s="147"/>
      <c r="AD355" s="147"/>
      <c r="AE355" s="147"/>
      <c r="AF355" s="147"/>
      <c r="AG355" s="147" t="s">
        <v>132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54"/>
      <c r="B356" s="155"/>
      <c r="C356" s="183" t="s">
        <v>455</v>
      </c>
      <c r="D356" s="159"/>
      <c r="E356" s="160">
        <v>50.44</v>
      </c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7"/>
      <c r="Z356" s="147"/>
      <c r="AA356" s="147"/>
      <c r="AB356" s="147"/>
      <c r="AC356" s="147"/>
      <c r="AD356" s="147"/>
      <c r="AE356" s="147"/>
      <c r="AF356" s="147"/>
      <c r="AG356" s="147" t="s">
        <v>132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1" x14ac:dyDescent="0.2">
      <c r="A357" s="154"/>
      <c r="B357" s="155"/>
      <c r="C357" s="183" t="s">
        <v>456</v>
      </c>
      <c r="D357" s="159"/>
      <c r="E357" s="160">
        <v>21.14</v>
      </c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7"/>
      <c r="Z357" s="147"/>
      <c r="AA357" s="147"/>
      <c r="AB357" s="147"/>
      <c r="AC357" s="147"/>
      <c r="AD357" s="147"/>
      <c r="AE357" s="147"/>
      <c r="AF357" s="147"/>
      <c r="AG357" s="147" t="s">
        <v>132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 x14ac:dyDescent="0.2">
      <c r="A358" s="154"/>
      <c r="B358" s="155"/>
      <c r="C358" s="183" t="s">
        <v>457</v>
      </c>
      <c r="D358" s="159"/>
      <c r="E358" s="160">
        <v>26</v>
      </c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7"/>
      <c r="Z358" s="147"/>
      <c r="AA358" s="147"/>
      <c r="AB358" s="147"/>
      <c r="AC358" s="147"/>
      <c r="AD358" s="147"/>
      <c r="AE358" s="147"/>
      <c r="AF358" s="147"/>
      <c r="AG358" s="147" t="s">
        <v>132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1" x14ac:dyDescent="0.2">
      <c r="A359" s="154"/>
      <c r="B359" s="155"/>
      <c r="C359" s="183" t="s">
        <v>555</v>
      </c>
      <c r="D359" s="159"/>
      <c r="E359" s="160">
        <v>16.8</v>
      </c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7"/>
      <c r="Z359" s="147"/>
      <c r="AA359" s="147"/>
      <c r="AB359" s="147"/>
      <c r="AC359" s="147"/>
      <c r="AD359" s="147"/>
      <c r="AE359" s="147"/>
      <c r="AF359" s="147"/>
      <c r="AG359" s="147" t="s">
        <v>132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54"/>
      <c r="B360" s="155"/>
      <c r="C360" s="183" t="s">
        <v>556</v>
      </c>
      <c r="D360" s="159"/>
      <c r="E360" s="160">
        <v>3.08</v>
      </c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7"/>
      <c r="Z360" s="147"/>
      <c r="AA360" s="147"/>
      <c r="AB360" s="147"/>
      <c r="AC360" s="147"/>
      <c r="AD360" s="147"/>
      <c r="AE360" s="147"/>
      <c r="AF360" s="147"/>
      <c r="AG360" s="147" t="s">
        <v>132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1" x14ac:dyDescent="0.2">
      <c r="A361" s="154"/>
      <c r="B361" s="155"/>
      <c r="C361" s="183" t="s">
        <v>420</v>
      </c>
      <c r="D361" s="159"/>
      <c r="E361" s="160"/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7"/>
      <c r="Z361" s="147"/>
      <c r="AA361" s="147"/>
      <c r="AB361" s="147"/>
      <c r="AC361" s="147"/>
      <c r="AD361" s="147"/>
      <c r="AE361" s="147"/>
      <c r="AF361" s="147"/>
      <c r="AG361" s="147" t="s">
        <v>132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54"/>
      <c r="B362" s="155"/>
      <c r="C362" s="183" t="s">
        <v>460</v>
      </c>
      <c r="D362" s="159"/>
      <c r="E362" s="160">
        <v>71.67</v>
      </c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7"/>
      <c r="Z362" s="147"/>
      <c r="AA362" s="147"/>
      <c r="AB362" s="147"/>
      <c r="AC362" s="147"/>
      <c r="AD362" s="147"/>
      <c r="AE362" s="147"/>
      <c r="AF362" s="147"/>
      <c r="AG362" s="147" t="s">
        <v>132</v>
      </c>
      <c r="AH362" s="147">
        <v>0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1" x14ac:dyDescent="0.2">
      <c r="A363" s="154"/>
      <c r="B363" s="155"/>
      <c r="C363" s="183" t="s">
        <v>461</v>
      </c>
      <c r="D363" s="159"/>
      <c r="E363" s="160">
        <v>23.06</v>
      </c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7"/>
      <c r="Z363" s="147"/>
      <c r="AA363" s="147"/>
      <c r="AB363" s="147"/>
      <c r="AC363" s="147"/>
      <c r="AD363" s="147"/>
      <c r="AE363" s="147"/>
      <c r="AF363" s="147"/>
      <c r="AG363" s="147" t="s">
        <v>132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">
      <c r="A364" s="154"/>
      <c r="B364" s="155"/>
      <c r="C364" s="183" t="s">
        <v>462</v>
      </c>
      <c r="D364" s="159"/>
      <c r="E364" s="160">
        <v>42.07</v>
      </c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7"/>
      <c r="Z364" s="147"/>
      <c r="AA364" s="147"/>
      <c r="AB364" s="147"/>
      <c r="AC364" s="147"/>
      <c r="AD364" s="147"/>
      <c r="AE364" s="147"/>
      <c r="AF364" s="147"/>
      <c r="AG364" s="147" t="s">
        <v>132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54"/>
      <c r="B365" s="155"/>
      <c r="C365" s="183" t="s">
        <v>463</v>
      </c>
      <c r="D365" s="159"/>
      <c r="E365" s="160">
        <v>49.08</v>
      </c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7"/>
      <c r="Z365" s="147"/>
      <c r="AA365" s="147"/>
      <c r="AB365" s="147"/>
      <c r="AC365" s="147"/>
      <c r="AD365" s="147"/>
      <c r="AE365" s="147"/>
      <c r="AF365" s="147"/>
      <c r="AG365" s="147" t="s">
        <v>132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54"/>
      <c r="B366" s="155"/>
      <c r="C366" s="183" t="s">
        <v>464</v>
      </c>
      <c r="D366" s="159"/>
      <c r="E366" s="160">
        <v>50.88</v>
      </c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7"/>
      <c r="Z366" s="147"/>
      <c r="AA366" s="147"/>
      <c r="AB366" s="147"/>
      <c r="AC366" s="147"/>
      <c r="AD366" s="147"/>
      <c r="AE366" s="147"/>
      <c r="AF366" s="147"/>
      <c r="AG366" s="147" t="s">
        <v>132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1" x14ac:dyDescent="0.2">
      <c r="A367" s="154"/>
      <c r="B367" s="155"/>
      <c r="C367" s="183" t="s">
        <v>465</v>
      </c>
      <c r="D367" s="159"/>
      <c r="E367" s="160">
        <v>57.66</v>
      </c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47"/>
      <c r="Z367" s="147"/>
      <c r="AA367" s="147"/>
      <c r="AB367" s="147"/>
      <c r="AC367" s="147"/>
      <c r="AD367" s="147"/>
      <c r="AE367" s="147"/>
      <c r="AF367" s="147"/>
      <c r="AG367" s="147" t="s">
        <v>132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54"/>
      <c r="B368" s="155"/>
      <c r="C368" s="183" t="s">
        <v>466</v>
      </c>
      <c r="D368" s="159"/>
      <c r="E368" s="160">
        <v>47.12</v>
      </c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7"/>
      <c r="Z368" s="147"/>
      <c r="AA368" s="147"/>
      <c r="AB368" s="147"/>
      <c r="AC368" s="147"/>
      <c r="AD368" s="147"/>
      <c r="AE368" s="147"/>
      <c r="AF368" s="147"/>
      <c r="AG368" s="147" t="s">
        <v>132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54"/>
      <c r="B369" s="155"/>
      <c r="C369" s="183" t="s">
        <v>467</v>
      </c>
      <c r="D369" s="159"/>
      <c r="E369" s="160">
        <v>64.790000000000006</v>
      </c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7"/>
      <c r="Z369" s="147"/>
      <c r="AA369" s="147"/>
      <c r="AB369" s="147"/>
      <c r="AC369" s="147"/>
      <c r="AD369" s="147"/>
      <c r="AE369" s="147"/>
      <c r="AF369" s="147"/>
      <c r="AG369" s="147" t="s">
        <v>132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54"/>
      <c r="B370" s="155"/>
      <c r="C370" s="183" t="s">
        <v>468</v>
      </c>
      <c r="D370" s="159"/>
      <c r="E370" s="160">
        <v>52.39</v>
      </c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7"/>
      <c r="Z370" s="147"/>
      <c r="AA370" s="147"/>
      <c r="AB370" s="147"/>
      <c r="AC370" s="147"/>
      <c r="AD370" s="147"/>
      <c r="AE370" s="147"/>
      <c r="AF370" s="147"/>
      <c r="AG370" s="147" t="s">
        <v>132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1" x14ac:dyDescent="0.2">
      <c r="A371" s="154"/>
      <c r="B371" s="155"/>
      <c r="C371" s="183" t="s">
        <v>469</v>
      </c>
      <c r="D371" s="159"/>
      <c r="E371" s="160">
        <v>19.995000000000001</v>
      </c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7"/>
      <c r="Z371" s="147"/>
      <c r="AA371" s="147"/>
      <c r="AB371" s="147"/>
      <c r="AC371" s="147"/>
      <c r="AD371" s="147"/>
      <c r="AE371" s="147"/>
      <c r="AF371" s="147"/>
      <c r="AG371" s="147" t="s">
        <v>132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1" x14ac:dyDescent="0.2">
      <c r="A372" s="154"/>
      <c r="B372" s="155"/>
      <c r="C372" s="183" t="s">
        <v>557</v>
      </c>
      <c r="D372" s="159"/>
      <c r="E372" s="160">
        <v>13.2</v>
      </c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7"/>
      <c r="Z372" s="147"/>
      <c r="AA372" s="147"/>
      <c r="AB372" s="147"/>
      <c r="AC372" s="147"/>
      <c r="AD372" s="147"/>
      <c r="AE372" s="147"/>
      <c r="AF372" s="147"/>
      <c r="AG372" s="147" t="s">
        <v>132</v>
      </c>
      <c r="AH372" s="147">
        <v>0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1" x14ac:dyDescent="0.2">
      <c r="A373" s="154"/>
      <c r="B373" s="155"/>
      <c r="C373" s="183" t="s">
        <v>471</v>
      </c>
      <c r="D373" s="159"/>
      <c r="E373" s="160">
        <v>15</v>
      </c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47"/>
      <c r="Z373" s="147"/>
      <c r="AA373" s="147"/>
      <c r="AB373" s="147"/>
      <c r="AC373" s="147"/>
      <c r="AD373" s="147"/>
      <c r="AE373" s="147"/>
      <c r="AF373" s="147"/>
      <c r="AG373" s="147" t="s">
        <v>132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1" x14ac:dyDescent="0.2">
      <c r="A374" s="154"/>
      <c r="B374" s="155"/>
      <c r="C374" s="192" t="s">
        <v>558</v>
      </c>
      <c r="D374" s="188"/>
      <c r="E374" s="189">
        <v>44.193899999999999</v>
      </c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7"/>
      <c r="Z374" s="147"/>
      <c r="AA374" s="147"/>
      <c r="AB374" s="147"/>
      <c r="AC374" s="147"/>
      <c r="AD374" s="147"/>
      <c r="AE374" s="147"/>
      <c r="AF374" s="147"/>
      <c r="AG374" s="147" t="s">
        <v>132</v>
      </c>
      <c r="AH374" s="147">
        <v>4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68">
        <v>87</v>
      </c>
      <c r="B375" s="169" t="s">
        <v>559</v>
      </c>
      <c r="C375" s="182" t="s">
        <v>560</v>
      </c>
      <c r="D375" s="170" t="s">
        <v>223</v>
      </c>
      <c r="E375" s="171">
        <v>25.508800000000001</v>
      </c>
      <c r="F375" s="172"/>
      <c r="G375" s="173">
        <f>ROUND(E375*F375,2)</f>
        <v>0</v>
      </c>
      <c r="H375" s="158"/>
      <c r="I375" s="157">
        <f>ROUND(E375*H375,2)</f>
        <v>0</v>
      </c>
      <c r="J375" s="158"/>
      <c r="K375" s="157">
        <f>ROUND(E375*J375,2)</f>
        <v>0</v>
      </c>
      <c r="L375" s="157">
        <v>15</v>
      </c>
      <c r="M375" s="157">
        <f>G375*(1+L375/100)</f>
        <v>0</v>
      </c>
      <c r="N375" s="157">
        <v>0</v>
      </c>
      <c r="O375" s="157">
        <f>ROUND(E375*N375,2)</f>
        <v>0</v>
      </c>
      <c r="P375" s="157">
        <v>4.5999999999999999E-2</v>
      </c>
      <c r="Q375" s="157">
        <f>ROUND(E375*P375,2)</f>
        <v>1.17</v>
      </c>
      <c r="R375" s="157"/>
      <c r="S375" s="157" t="s">
        <v>128</v>
      </c>
      <c r="T375" s="157" t="s">
        <v>128</v>
      </c>
      <c r="U375" s="157">
        <v>0.26</v>
      </c>
      <c r="V375" s="157">
        <f>ROUND(E375*U375,2)</f>
        <v>6.63</v>
      </c>
      <c r="W375" s="157"/>
      <c r="X375" s="157" t="s">
        <v>129</v>
      </c>
      <c r="Y375" s="147"/>
      <c r="Z375" s="147"/>
      <c r="AA375" s="147"/>
      <c r="AB375" s="147"/>
      <c r="AC375" s="147"/>
      <c r="AD375" s="147"/>
      <c r="AE375" s="147"/>
      <c r="AF375" s="147"/>
      <c r="AG375" s="147" t="s">
        <v>228</v>
      </c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54"/>
      <c r="B376" s="155"/>
      <c r="C376" s="183" t="s">
        <v>409</v>
      </c>
      <c r="D376" s="159"/>
      <c r="E376" s="160"/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7"/>
      <c r="Z376" s="147"/>
      <c r="AA376" s="147"/>
      <c r="AB376" s="147"/>
      <c r="AC376" s="147"/>
      <c r="AD376" s="147"/>
      <c r="AE376" s="147"/>
      <c r="AF376" s="147"/>
      <c r="AG376" s="147" t="s">
        <v>132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1" x14ac:dyDescent="0.2">
      <c r="A377" s="154"/>
      <c r="B377" s="155"/>
      <c r="C377" s="183" t="s">
        <v>449</v>
      </c>
      <c r="D377" s="159"/>
      <c r="E377" s="160">
        <v>23.84</v>
      </c>
      <c r="F377" s="157"/>
      <c r="G377" s="157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57"/>
      <c r="Y377" s="147"/>
      <c r="Z377" s="147"/>
      <c r="AA377" s="147"/>
      <c r="AB377" s="147"/>
      <c r="AC377" s="147"/>
      <c r="AD377" s="147"/>
      <c r="AE377" s="147"/>
      <c r="AF377" s="147"/>
      <c r="AG377" s="147" t="s">
        <v>132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54"/>
      <c r="B378" s="155"/>
      <c r="C378" s="192" t="s">
        <v>561</v>
      </c>
      <c r="D378" s="188"/>
      <c r="E378" s="189">
        <v>1.6688000000000001</v>
      </c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7"/>
      <c r="Z378" s="147"/>
      <c r="AA378" s="147"/>
      <c r="AB378" s="147"/>
      <c r="AC378" s="147"/>
      <c r="AD378" s="147"/>
      <c r="AE378" s="147"/>
      <c r="AF378" s="147"/>
      <c r="AG378" s="147" t="s">
        <v>132</v>
      </c>
      <c r="AH378" s="147">
        <v>4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1" x14ac:dyDescent="0.2">
      <c r="A379" s="168">
        <v>88</v>
      </c>
      <c r="B379" s="169" t="s">
        <v>562</v>
      </c>
      <c r="C379" s="182" t="s">
        <v>563</v>
      </c>
      <c r="D379" s="170" t="s">
        <v>223</v>
      </c>
      <c r="E379" s="171">
        <v>432.65750000000003</v>
      </c>
      <c r="F379" s="172"/>
      <c r="G379" s="173">
        <f>ROUND(E379*F379,2)</f>
        <v>0</v>
      </c>
      <c r="H379" s="158"/>
      <c r="I379" s="157">
        <f>ROUND(E379*H379,2)</f>
        <v>0</v>
      </c>
      <c r="J379" s="158"/>
      <c r="K379" s="157">
        <f>ROUND(E379*J379,2)</f>
        <v>0</v>
      </c>
      <c r="L379" s="157">
        <v>15</v>
      </c>
      <c r="M379" s="157">
        <f>G379*(1+L379/100)</f>
        <v>0</v>
      </c>
      <c r="N379" s="157">
        <v>0</v>
      </c>
      <c r="O379" s="157">
        <f>ROUND(E379*N379,2)</f>
        <v>0</v>
      </c>
      <c r="P379" s="157">
        <v>5.8999999999999997E-2</v>
      </c>
      <c r="Q379" s="157">
        <f>ROUND(E379*P379,2)</f>
        <v>25.53</v>
      </c>
      <c r="R379" s="157"/>
      <c r="S379" s="157" t="s">
        <v>128</v>
      </c>
      <c r="T379" s="157" t="s">
        <v>128</v>
      </c>
      <c r="U379" s="157">
        <v>0.2</v>
      </c>
      <c r="V379" s="157">
        <f>ROUND(E379*U379,2)</f>
        <v>86.53</v>
      </c>
      <c r="W379" s="157"/>
      <c r="X379" s="157" t="s">
        <v>129</v>
      </c>
      <c r="Y379" s="147"/>
      <c r="Z379" s="147"/>
      <c r="AA379" s="147"/>
      <c r="AB379" s="147"/>
      <c r="AC379" s="147"/>
      <c r="AD379" s="147"/>
      <c r="AE379" s="147"/>
      <c r="AF379" s="147"/>
      <c r="AG379" s="147" t="s">
        <v>130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1" x14ac:dyDescent="0.2">
      <c r="A380" s="154"/>
      <c r="B380" s="155"/>
      <c r="C380" s="183" t="s">
        <v>482</v>
      </c>
      <c r="D380" s="159"/>
      <c r="E380" s="160">
        <v>120</v>
      </c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7"/>
      <c r="Z380" s="147"/>
      <c r="AA380" s="147"/>
      <c r="AB380" s="147"/>
      <c r="AC380" s="147"/>
      <c r="AD380" s="147"/>
      <c r="AE380" s="147"/>
      <c r="AF380" s="147"/>
      <c r="AG380" s="147" t="s">
        <v>132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1" x14ac:dyDescent="0.2">
      <c r="A381" s="154"/>
      <c r="B381" s="155"/>
      <c r="C381" s="183" t="s">
        <v>483</v>
      </c>
      <c r="D381" s="159"/>
      <c r="E381" s="160">
        <v>115</v>
      </c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47"/>
      <c r="Z381" s="147"/>
      <c r="AA381" s="147"/>
      <c r="AB381" s="147"/>
      <c r="AC381" s="147"/>
      <c r="AD381" s="147"/>
      <c r="AE381" s="147"/>
      <c r="AF381" s="147"/>
      <c r="AG381" s="147" t="s">
        <v>132</v>
      </c>
      <c r="AH381" s="147">
        <v>0</v>
      </c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1" x14ac:dyDescent="0.2">
      <c r="A382" s="154"/>
      <c r="B382" s="155"/>
      <c r="C382" s="183" t="s">
        <v>484</v>
      </c>
      <c r="D382" s="159"/>
      <c r="E382" s="160">
        <v>85</v>
      </c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47"/>
      <c r="Z382" s="147"/>
      <c r="AA382" s="147"/>
      <c r="AB382" s="147"/>
      <c r="AC382" s="147"/>
      <c r="AD382" s="147"/>
      <c r="AE382" s="147"/>
      <c r="AF382" s="147"/>
      <c r="AG382" s="147" t="s">
        <v>132</v>
      </c>
      <c r="AH382" s="147">
        <v>0</v>
      </c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 x14ac:dyDescent="0.2">
      <c r="A383" s="154"/>
      <c r="B383" s="155"/>
      <c r="C383" s="183" t="s">
        <v>485</v>
      </c>
      <c r="D383" s="159"/>
      <c r="E383" s="160">
        <v>85</v>
      </c>
      <c r="F383" s="157"/>
      <c r="G383" s="157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47"/>
      <c r="Z383" s="147"/>
      <c r="AA383" s="147"/>
      <c r="AB383" s="147"/>
      <c r="AC383" s="147"/>
      <c r="AD383" s="147"/>
      <c r="AE383" s="147"/>
      <c r="AF383" s="147"/>
      <c r="AG383" s="147" t="s">
        <v>132</v>
      </c>
      <c r="AH383" s="147">
        <v>0</v>
      </c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ht="45" outlineLevel="1" x14ac:dyDescent="0.2">
      <c r="A384" s="154"/>
      <c r="B384" s="155"/>
      <c r="C384" s="183" t="s">
        <v>486</v>
      </c>
      <c r="D384" s="159"/>
      <c r="E384" s="160">
        <v>18.682500000000001</v>
      </c>
      <c r="F384" s="157"/>
      <c r="G384" s="157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57"/>
      <c r="Y384" s="147"/>
      <c r="Z384" s="147"/>
      <c r="AA384" s="147"/>
      <c r="AB384" s="147"/>
      <c r="AC384" s="147"/>
      <c r="AD384" s="147"/>
      <c r="AE384" s="147"/>
      <c r="AF384" s="147"/>
      <c r="AG384" s="147" t="s">
        <v>132</v>
      </c>
      <c r="AH384" s="147">
        <v>0</v>
      </c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54"/>
      <c r="B385" s="155"/>
      <c r="C385" s="183" t="s">
        <v>487</v>
      </c>
      <c r="D385" s="159"/>
      <c r="E385" s="160">
        <v>8.9749999999999996</v>
      </c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7"/>
      <c r="Z385" s="147"/>
      <c r="AA385" s="147"/>
      <c r="AB385" s="147"/>
      <c r="AC385" s="147"/>
      <c r="AD385" s="147"/>
      <c r="AE385" s="147"/>
      <c r="AF385" s="147"/>
      <c r="AG385" s="147" t="s">
        <v>132</v>
      </c>
      <c r="AH385" s="147">
        <v>0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68">
        <v>89</v>
      </c>
      <c r="B386" s="169" t="s">
        <v>564</v>
      </c>
      <c r="C386" s="182" t="s">
        <v>565</v>
      </c>
      <c r="D386" s="170" t="s">
        <v>223</v>
      </c>
      <c r="E386" s="171">
        <v>74.489999999999995</v>
      </c>
      <c r="F386" s="172"/>
      <c r="G386" s="173">
        <f>ROUND(E386*F386,2)</f>
        <v>0</v>
      </c>
      <c r="H386" s="158"/>
      <c r="I386" s="157">
        <f>ROUND(E386*H386,2)</f>
        <v>0</v>
      </c>
      <c r="J386" s="158"/>
      <c r="K386" s="157">
        <f>ROUND(E386*J386,2)</f>
        <v>0</v>
      </c>
      <c r="L386" s="157">
        <v>15</v>
      </c>
      <c r="M386" s="157">
        <f>G386*(1+L386/100)</f>
        <v>0</v>
      </c>
      <c r="N386" s="157">
        <v>0</v>
      </c>
      <c r="O386" s="157">
        <f>ROUND(E386*N386,2)</f>
        <v>0</v>
      </c>
      <c r="P386" s="157">
        <v>0</v>
      </c>
      <c r="Q386" s="157">
        <f>ROUND(E386*P386,2)</f>
        <v>0</v>
      </c>
      <c r="R386" s="157"/>
      <c r="S386" s="157" t="s">
        <v>128</v>
      </c>
      <c r="T386" s="157" t="s">
        <v>128</v>
      </c>
      <c r="U386" s="157">
        <v>0.115</v>
      </c>
      <c r="V386" s="157">
        <f>ROUND(E386*U386,2)</f>
        <v>8.57</v>
      </c>
      <c r="W386" s="157"/>
      <c r="X386" s="157" t="s">
        <v>129</v>
      </c>
      <c r="Y386" s="147"/>
      <c r="Z386" s="147"/>
      <c r="AA386" s="147"/>
      <c r="AB386" s="147"/>
      <c r="AC386" s="147"/>
      <c r="AD386" s="147"/>
      <c r="AE386" s="147"/>
      <c r="AF386" s="147"/>
      <c r="AG386" s="147" t="s">
        <v>228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54"/>
      <c r="B387" s="155"/>
      <c r="C387" s="183" t="s">
        <v>566</v>
      </c>
      <c r="D387" s="159"/>
      <c r="E387" s="160">
        <v>15.5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47"/>
      <c r="Z387" s="147"/>
      <c r="AA387" s="147"/>
      <c r="AB387" s="147"/>
      <c r="AC387" s="147"/>
      <c r="AD387" s="147"/>
      <c r="AE387" s="147"/>
      <c r="AF387" s="147"/>
      <c r="AG387" s="147" t="s">
        <v>132</v>
      </c>
      <c r="AH387" s="147">
        <v>5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54"/>
      <c r="B388" s="155"/>
      <c r="C388" s="183" t="s">
        <v>567</v>
      </c>
      <c r="D388" s="159"/>
      <c r="E388" s="160">
        <v>58.99</v>
      </c>
      <c r="F388" s="157"/>
      <c r="G388" s="157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  <c r="S388" s="157"/>
      <c r="T388" s="157"/>
      <c r="U388" s="157"/>
      <c r="V388" s="157"/>
      <c r="W388" s="157"/>
      <c r="X388" s="157"/>
      <c r="Y388" s="147"/>
      <c r="Z388" s="147"/>
      <c r="AA388" s="147"/>
      <c r="AB388" s="147"/>
      <c r="AC388" s="147"/>
      <c r="AD388" s="147"/>
      <c r="AE388" s="147"/>
      <c r="AF388" s="147"/>
      <c r="AG388" s="147" t="s">
        <v>132</v>
      </c>
      <c r="AH388" s="147">
        <v>5</v>
      </c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74">
        <v>90</v>
      </c>
      <c r="B389" s="175" t="s">
        <v>568</v>
      </c>
      <c r="C389" s="184" t="s">
        <v>569</v>
      </c>
      <c r="D389" s="176" t="s">
        <v>193</v>
      </c>
      <c r="E389" s="177">
        <v>1</v>
      </c>
      <c r="F389" s="178"/>
      <c r="G389" s="179">
        <f>ROUND(E389*F389,2)</f>
        <v>0</v>
      </c>
      <c r="H389" s="158"/>
      <c r="I389" s="157">
        <f>ROUND(E389*H389,2)</f>
        <v>0</v>
      </c>
      <c r="J389" s="158"/>
      <c r="K389" s="157">
        <f>ROUND(E389*J389,2)</f>
        <v>0</v>
      </c>
      <c r="L389" s="157">
        <v>15</v>
      </c>
      <c r="M389" s="157">
        <f>G389*(1+L389/100)</f>
        <v>0</v>
      </c>
      <c r="N389" s="157">
        <v>0</v>
      </c>
      <c r="O389" s="157">
        <f>ROUND(E389*N389,2)</f>
        <v>0</v>
      </c>
      <c r="P389" s="157">
        <v>0</v>
      </c>
      <c r="Q389" s="157">
        <f>ROUND(E389*P389,2)</f>
        <v>0</v>
      </c>
      <c r="R389" s="157"/>
      <c r="S389" s="157" t="s">
        <v>128</v>
      </c>
      <c r="T389" s="157" t="s">
        <v>128</v>
      </c>
      <c r="U389" s="157">
        <v>8.84</v>
      </c>
      <c r="V389" s="157">
        <f>ROUND(E389*U389,2)</f>
        <v>8.84</v>
      </c>
      <c r="W389" s="157"/>
      <c r="X389" s="157" t="s">
        <v>129</v>
      </c>
      <c r="Y389" s="147"/>
      <c r="Z389" s="147"/>
      <c r="AA389" s="147"/>
      <c r="AB389" s="147"/>
      <c r="AC389" s="147"/>
      <c r="AD389" s="147"/>
      <c r="AE389" s="147"/>
      <c r="AF389" s="147"/>
      <c r="AG389" s="147" t="s">
        <v>130</v>
      </c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1" x14ac:dyDescent="0.2">
      <c r="A390" s="168">
        <v>91</v>
      </c>
      <c r="B390" s="169" t="s">
        <v>570</v>
      </c>
      <c r="C390" s="182" t="s">
        <v>571</v>
      </c>
      <c r="D390" s="170" t="s">
        <v>572</v>
      </c>
      <c r="E390" s="171">
        <v>300</v>
      </c>
      <c r="F390" s="172"/>
      <c r="G390" s="173">
        <f>ROUND(E390*F390,2)</f>
        <v>0</v>
      </c>
      <c r="H390" s="158"/>
      <c r="I390" s="157">
        <f>ROUND(E390*H390,2)</f>
        <v>0</v>
      </c>
      <c r="J390" s="158"/>
      <c r="K390" s="157">
        <f>ROUND(E390*J390,2)</f>
        <v>0</v>
      </c>
      <c r="L390" s="157">
        <v>15</v>
      </c>
      <c r="M390" s="157">
        <f>G390*(1+L390/100)</f>
        <v>0</v>
      </c>
      <c r="N390" s="157">
        <v>0</v>
      </c>
      <c r="O390" s="157">
        <f>ROUND(E390*N390,2)</f>
        <v>0</v>
      </c>
      <c r="P390" s="157">
        <v>0</v>
      </c>
      <c r="Q390" s="157">
        <f>ROUND(E390*P390,2)</f>
        <v>0</v>
      </c>
      <c r="R390" s="157"/>
      <c r="S390" s="157" t="s">
        <v>128</v>
      </c>
      <c r="T390" s="157" t="s">
        <v>128</v>
      </c>
      <c r="U390" s="157">
        <v>0</v>
      </c>
      <c r="V390" s="157">
        <f>ROUND(E390*U390,2)</f>
        <v>0</v>
      </c>
      <c r="W390" s="157"/>
      <c r="X390" s="157" t="s">
        <v>129</v>
      </c>
      <c r="Y390" s="147"/>
      <c r="Z390" s="147"/>
      <c r="AA390" s="147"/>
      <c r="AB390" s="147"/>
      <c r="AC390" s="147"/>
      <c r="AD390" s="147"/>
      <c r="AE390" s="147"/>
      <c r="AF390" s="147"/>
      <c r="AG390" s="147" t="s">
        <v>130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54"/>
      <c r="B391" s="155"/>
      <c r="C391" s="183" t="s">
        <v>573</v>
      </c>
      <c r="D391" s="159"/>
      <c r="E391" s="160">
        <v>300</v>
      </c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47"/>
      <c r="Z391" s="147"/>
      <c r="AA391" s="147"/>
      <c r="AB391" s="147"/>
      <c r="AC391" s="147"/>
      <c r="AD391" s="147"/>
      <c r="AE391" s="147"/>
      <c r="AF391" s="147"/>
      <c r="AG391" s="147" t="s">
        <v>132</v>
      </c>
      <c r="AH391" s="147">
        <v>0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x14ac:dyDescent="0.2">
      <c r="A392" s="162" t="s">
        <v>123</v>
      </c>
      <c r="B392" s="163" t="s">
        <v>79</v>
      </c>
      <c r="C392" s="181" t="s">
        <v>80</v>
      </c>
      <c r="D392" s="164"/>
      <c r="E392" s="165"/>
      <c r="F392" s="166"/>
      <c r="G392" s="167">
        <f>SUMIF(AG393:AG393,"&lt;&gt;NOR",G393:G393)</f>
        <v>0</v>
      </c>
      <c r="H392" s="161"/>
      <c r="I392" s="161">
        <f>SUM(I393:I393)</f>
        <v>0</v>
      </c>
      <c r="J392" s="161"/>
      <c r="K392" s="161">
        <f>SUM(K393:K393)</f>
        <v>0</v>
      </c>
      <c r="L392" s="161"/>
      <c r="M392" s="161">
        <f>SUM(M393:M393)</f>
        <v>0</v>
      </c>
      <c r="N392" s="161"/>
      <c r="O392" s="161">
        <f>SUM(O393:O393)</f>
        <v>0</v>
      </c>
      <c r="P392" s="161"/>
      <c r="Q392" s="161">
        <f>SUM(Q393:Q393)</f>
        <v>0</v>
      </c>
      <c r="R392" s="161"/>
      <c r="S392" s="161"/>
      <c r="T392" s="161"/>
      <c r="U392" s="161"/>
      <c r="V392" s="161">
        <f>SUM(V393:V393)</f>
        <v>496.22</v>
      </c>
      <c r="W392" s="161"/>
      <c r="X392" s="161"/>
      <c r="AG392" t="s">
        <v>124</v>
      </c>
    </row>
    <row r="393" spans="1:60" outlineLevel="1" x14ac:dyDescent="0.2">
      <c r="A393" s="174">
        <v>92</v>
      </c>
      <c r="B393" s="175" t="s">
        <v>574</v>
      </c>
      <c r="C393" s="184" t="s">
        <v>575</v>
      </c>
      <c r="D393" s="176" t="s">
        <v>196</v>
      </c>
      <c r="E393" s="177">
        <v>262.27132</v>
      </c>
      <c r="F393" s="178"/>
      <c r="G393" s="179">
        <f>ROUND(E393*F393,2)</f>
        <v>0</v>
      </c>
      <c r="H393" s="158"/>
      <c r="I393" s="157">
        <f>ROUND(E393*H393,2)</f>
        <v>0</v>
      </c>
      <c r="J393" s="158"/>
      <c r="K393" s="157">
        <f>ROUND(E393*J393,2)</f>
        <v>0</v>
      </c>
      <c r="L393" s="157">
        <v>15</v>
      </c>
      <c r="M393" s="157">
        <f>G393*(1+L393/100)</f>
        <v>0</v>
      </c>
      <c r="N393" s="157">
        <v>0</v>
      </c>
      <c r="O393" s="157">
        <f>ROUND(E393*N393,2)</f>
        <v>0</v>
      </c>
      <c r="P393" s="157">
        <v>0</v>
      </c>
      <c r="Q393" s="157">
        <f>ROUND(E393*P393,2)</f>
        <v>0</v>
      </c>
      <c r="R393" s="157"/>
      <c r="S393" s="157" t="s">
        <v>128</v>
      </c>
      <c r="T393" s="157" t="s">
        <v>146</v>
      </c>
      <c r="U393" s="157">
        <v>1.8919999999999999</v>
      </c>
      <c r="V393" s="157">
        <f>ROUND(E393*U393,2)</f>
        <v>496.22</v>
      </c>
      <c r="W393" s="157"/>
      <c r="X393" s="157" t="s">
        <v>215</v>
      </c>
      <c r="Y393" s="147"/>
      <c r="Z393" s="147"/>
      <c r="AA393" s="147"/>
      <c r="AB393" s="147"/>
      <c r="AC393" s="147"/>
      <c r="AD393" s="147"/>
      <c r="AE393" s="147"/>
      <c r="AF393" s="147"/>
      <c r="AG393" s="147" t="s">
        <v>216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x14ac:dyDescent="0.2">
      <c r="A394" s="162" t="s">
        <v>123</v>
      </c>
      <c r="B394" s="163" t="s">
        <v>81</v>
      </c>
      <c r="C394" s="181" t="s">
        <v>82</v>
      </c>
      <c r="D394" s="164"/>
      <c r="E394" s="165"/>
      <c r="F394" s="166"/>
      <c r="G394" s="167">
        <f>SUMIF(AG395:AG397,"&lt;&gt;NOR",G395:G397)</f>
        <v>0</v>
      </c>
      <c r="H394" s="161"/>
      <c r="I394" s="161">
        <f>SUM(I395:I397)</f>
        <v>0</v>
      </c>
      <c r="J394" s="161"/>
      <c r="K394" s="161">
        <f>SUM(K395:K397)</f>
        <v>0</v>
      </c>
      <c r="L394" s="161"/>
      <c r="M394" s="161">
        <f>SUM(M395:M397)</f>
        <v>0</v>
      </c>
      <c r="N394" s="161"/>
      <c r="O394" s="161">
        <f>SUM(O395:O397)</f>
        <v>0</v>
      </c>
      <c r="P394" s="161"/>
      <c r="Q394" s="161">
        <f>SUM(Q395:Q397)</f>
        <v>0</v>
      </c>
      <c r="R394" s="161"/>
      <c r="S394" s="161"/>
      <c r="T394" s="161"/>
      <c r="U394" s="161"/>
      <c r="V394" s="161">
        <f>SUM(V395:V397)</f>
        <v>0</v>
      </c>
      <c r="W394" s="161"/>
      <c r="X394" s="161"/>
      <c r="AG394" t="s">
        <v>124</v>
      </c>
    </row>
    <row r="395" spans="1:60" ht="33.75" outlineLevel="1" x14ac:dyDescent="0.2">
      <c r="A395" s="168">
        <v>93</v>
      </c>
      <c r="B395" s="169" t="s">
        <v>576</v>
      </c>
      <c r="C395" s="182" t="s">
        <v>677</v>
      </c>
      <c r="D395" s="170" t="s">
        <v>144</v>
      </c>
      <c r="E395" s="171">
        <v>123</v>
      </c>
      <c r="F395" s="172"/>
      <c r="G395" s="173">
        <f>ROUND(E395*F395,2)</f>
        <v>0</v>
      </c>
      <c r="H395" s="158"/>
      <c r="I395" s="157">
        <f>ROUND(E395*H395,2)</f>
        <v>0</v>
      </c>
      <c r="J395" s="158"/>
      <c r="K395" s="157">
        <f>ROUND(E395*J395,2)</f>
        <v>0</v>
      </c>
      <c r="L395" s="157">
        <v>15</v>
      </c>
      <c r="M395" s="157">
        <f>G395*(1+L395/100)</f>
        <v>0</v>
      </c>
      <c r="N395" s="157">
        <v>0</v>
      </c>
      <c r="O395" s="157">
        <f>ROUND(E395*N395,2)</f>
        <v>0</v>
      </c>
      <c r="P395" s="157">
        <v>0</v>
      </c>
      <c r="Q395" s="157">
        <f>ROUND(E395*P395,2)</f>
        <v>0</v>
      </c>
      <c r="R395" s="157"/>
      <c r="S395" s="157" t="s">
        <v>145</v>
      </c>
      <c r="T395" s="157" t="s">
        <v>146</v>
      </c>
      <c r="U395" s="157">
        <v>0</v>
      </c>
      <c r="V395" s="157">
        <f>ROUND(E395*U395,2)</f>
        <v>0</v>
      </c>
      <c r="W395" s="157"/>
      <c r="X395" s="157" t="s">
        <v>129</v>
      </c>
      <c r="Y395" s="147"/>
      <c r="Z395" s="147"/>
      <c r="AA395" s="147"/>
      <c r="AB395" s="147"/>
      <c r="AC395" s="147"/>
      <c r="AD395" s="147"/>
      <c r="AE395" s="147"/>
      <c r="AF395" s="147"/>
      <c r="AG395" s="147" t="s">
        <v>130</v>
      </c>
      <c r="AH395" s="147"/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54"/>
      <c r="B396" s="155"/>
      <c r="C396" s="183" t="s">
        <v>577</v>
      </c>
      <c r="D396" s="159"/>
      <c r="E396" s="160"/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47"/>
      <c r="Z396" s="147"/>
      <c r="AA396" s="147"/>
      <c r="AB396" s="147"/>
      <c r="AC396" s="147"/>
      <c r="AD396" s="147"/>
      <c r="AE396" s="147"/>
      <c r="AF396" s="147"/>
      <c r="AG396" s="147" t="s">
        <v>132</v>
      </c>
      <c r="AH396" s="147">
        <v>0</v>
      </c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54"/>
      <c r="B397" s="155"/>
      <c r="C397" s="183">
        <v>123</v>
      </c>
      <c r="D397" s="159"/>
      <c r="E397" s="160">
        <v>123</v>
      </c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57"/>
      <c r="Y397" s="147"/>
      <c r="Z397" s="147"/>
      <c r="AA397" s="147"/>
      <c r="AB397" s="147"/>
      <c r="AC397" s="147"/>
      <c r="AD397" s="147"/>
      <c r="AE397" s="147"/>
      <c r="AF397" s="147"/>
      <c r="AG397" s="147" t="s">
        <v>132</v>
      </c>
      <c r="AH397" s="147">
        <v>0</v>
      </c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x14ac:dyDescent="0.2">
      <c r="A398" s="162" t="s">
        <v>123</v>
      </c>
      <c r="B398" s="163" t="s">
        <v>83</v>
      </c>
      <c r="C398" s="181" t="s">
        <v>84</v>
      </c>
      <c r="D398" s="164"/>
      <c r="E398" s="165"/>
      <c r="F398" s="166"/>
      <c r="G398" s="167">
        <f>SUMIF(AG399:AG399,"&lt;&gt;NOR",G399:G399)</f>
        <v>0</v>
      </c>
      <c r="H398" s="161"/>
      <c r="I398" s="161">
        <f>SUM(I399:I399)</f>
        <v>0</v>
      </c>
      <c r="J398" s="161"/>
      <c r="K398" s="161">
        <f>SUM(K399:K399)</f>
        <v>0</v>
      </c>
      <c r="L398" s="161"/>
      <c r="M398" s="161">
        <f>SUM(M399:M399)</f>
        <v>0</v>
      </c>
      <c r="N398" s="161"/>
      <c r="O398" s="161">
        <f>SUM(O399:O399)</f>
        <v>0</v>
      </c>
      <c r="P398" s="161"/>
      <c r="Q398" s="161">
        <f>SUM(Q399:Q399)</f>
        <v>0</v>
      </c>
      <c r="R398" s="161"/>
      <c r="S398" s="161"/>
      <c r="T398" s="161"/>
      <c r="U398" s="161"/>
      <c r="V398" s="161">
        <f>SUM(V399:V399)</f>
        <v>0</v>
      </c>
      <c r="W398" s="161"/>
      <c r="X398" s="161"/>
      <c r="AG398" t="s">
        <v>124</v>
      </c>
    </row>
    <row r="399" spans="1:60" ht="22.5" outlineLevel="1" x14ac:dyDescent="0.2">
      <c r="A399" s="174">
        <v>94</v>
      </c>
      <c r="B399" s="175" t="s">
        <v>578</v>
      </c>
      <c r="C399" s="184" t="s">
        <v>579</v>
      </c>
      <c r="D399" s="176" t="s">
        <v>352</v>
      </c>
      <c r="E399" s="177">
        <v>1</v>
      </c>
      <c r="F399" s="178"/>
      <c r="G399" s="179">
        <f>ROUND(E399*F399,2)</f>
        <v>0</v>
      </c>
      <c r="H399" s="158"/>
      <c r="I399" s="157">
        <f>ROUND(E399*H399,2)</f>
        <v>0</v>
      </c>
      <c r="J399" s="158"/>
      <c r="K399" s="157">
        <f>ROUND(E399*J399,2)</f>
        <v>0</v>
      </c>
      <c r="L399" s="157">
        <v>15</v>
      </c>
      <c r="M399" s="157">
        <f>G399*(1+L399/100)</f>
        <v>0</v>
      </c>
      <c r="N399" s="157">
        <v>5.8E-4</v>
      </c>
      <c r="O399" s="157">
        <f>ROUND(E399*N399,2)</f>
        <v>0</v>
      </c>
      <c r="P399" s="157">
        <v>4.2000000000000002E-4</v>
      </c>
      <c r="Q399" s="157">
        <f>ROUND(E399*P399,2)</f>
        <v>0</v>
      </c>
      <c r="R399" s="157"/>
      <c r="S399" s="157" t="s">
        <v>145</v>
      </c>
      <c r="T399" s="157" t="s">
        <v>146</v>
      </c>
      <c r="U399" s="157">
        <v>0</v>
      </c>
      <c r="V399" s="157">
        <f>ROUND(E399*U399,2)</f>
        <v>0</v>
      </c>
      <c r="W399" s="157"/>
      <c r="X399" s="157" t="s">
        <v>129</v>
      </c>
      <c r="Y399" s="147"/>
      <c r="Z399" s="147"/>
      <c r="AA399" s="147"/>
      <c r="AB399" s="147"/>
      <c r="AC399" s="147"/>
      <c r="AD399" s="147"/>
      <c r="AE399" s="147"/>
      <c r="AF399" s="147"/>
      <c r="AG399" s="147" t="s">
        <v>580</v>
      </c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x14ac:dyDescent="0.2">
      <c r="A400" s="162" t="s">
        <v>123</v>
      </c>
      <c r="B400" s="163" t="s">
        <v>85</v>
      </c>
      <c r="C400" s="181" t="s">
        <v>86</v>
      </c>
      <c r="D400" s="164"/>
      <c r="E400" s="165"/>
      <c r="F400" s="166"/>
      <c r="G400" s="167">
        <f>SUMIF(AG401:AG405,"&lt;&gt;NOR",G401:G405)</f>
        <v>0</v>
      </c>
      <c r="H400" s="161"/>
      <c r="I400" s="161">
        <f>SUM(I401:I405)</f>
        <v>0</v>
      </c>
      <c r="J400" s="161"/>
      <c r="K400" s="161">
        <f>SUM(K401:K405)</f>
        <v>0</v>
      </c>
      <c r="L400" s="161"/>
      <c r="M400" s="161">
        <f>SUM(M401:M405)</f>
        <v>0</v>
      </c>
      <c r="N400" s="161"/>
      <c r="O400" s="161">
        <f>SUM(O401:O405)</f>
        <v>0.13</v>
      </c>
      <c r="P400" s="161"/>
      <c r="Q400" s="161">
        <f>SUM(Q401:Q405)</f>
        <v>0.66999999999999993</v>
      </c>
      <c r="R400" s="161"/>
      <c r="S400" s="161"/>
      <c r="T400" s="161"/>
      <c r="U400" s="161"/>
      <c r="V400" s="161">
        <f>SUM(V401:V405)</f>
        <v>29.73</v>
      </c>
      <c r="W400" s="161"/>
      <c r="X400" s="161"/>
      <c r="AG400" t="s">
        <v>124</v>
      </c>
    </row>
    <row r="401" spans="1:60" outlineLevel="1" x14ac:dyDescent="0.2">
      <c r="A401" s="174">
        <v>95</v>
      </c>
      <c r="B401" s="175" t="s">
        <v>581</v>
      </c>
      <c r="C401" s="184" t="s">
        <v>582</v>
      </c>
      <c r="D401" s="176" t="s">
        <v>586</v>
      </c>
      <c r="E401" s="177">
        <v>8</v>
      </c>
      <c r="F401" s="178"/>
      <c r="G401" s="179">
        <f>ROUND(E401*F401,2)</f>
        <v>0</v>
      </c>
      <c r="H401" s="158"/>
      <c r="I401" s="157">
        <f>ROUND(E401*H401,2)</f>
        <v>0</v>
      </c>
      <c r="J401" s="158"/>
      <c r="K401" s="157">
        <f>ROUND(E401*J401,2)</f>
        <v>0</v>
      </c>
      <c r="L401" s="157">
        <v>15</v>
      </c>
      <c r="M401" s="157">
        <f>G401*(1+L401/100)</f>
        <v>0</v>
      </c>
      <c r="N401" s="157">
        <v>1.6320000000000001E-2</v>
      </c>
      <c r="O401" s="157">
        <f>ROUND(E401*N401,2)</f>
        <v>0.13</v>
      </c>
      <c r="P401" s="157">
        <v>0</v>
      </c>
      <c r="Q401" s="157">
        <f>ROUND(E401*P401,2)</f>
        <v>0</v>
      </c>
      <c r="R401" s="157"/>
      <c r="S401" s="157" t="s">
        <v>128</v>
      </c>
      <c r="T401" s="157" t="s">
        <v>146</v>
      </c>
      <c r="U401" s="157">
        <v>0.42899999999999999</v>
      </c>
      <c r="V401" s="157">
        <f>ROUND(E401*U401,2)</f>
        <v>3.43</v>
      </c>
      <c r="W401" s="157"/>
      <c r="X401" s="157" t="s">
        <v>129</v>
      </c>
      <c r="Y401" s="147"/>
      <c r="Z401" s="147"/>
      <c r="AA401" s="147"/>
      <c r="AB401" s="147"/>
      <c r="AC401" s="147"/>
      <c r="AD401" s="147"/>
      <c r="AE401" s="147"/>
      <c r="AF401" s="147"/>
      <c r="AG401" s="147" t="s">
        <v>228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74">
        <v>96</v>
      </c>
      <c r="B402" s="175" t="s">
        <v>584</v>
      </c>
      <c r="C402" s="184" t="s">
        <v>585</v>
      </c>
      <c r="D402" s="176" t="s">
        <v>586</v>
      </c>
      <c r="E402" s="177">
        <v>8</v>
      </c>
      <c r="F402" s="178"/>
      <c r="G402" s="179">
        <f>ROUND(E402*F402,2)</f>
        <v>0</v>
      </c>
      <c r="H402" s="158"/>
      <c r="I402" s="157">
        <f>ROUND(E402*H402,2)</f>
        <v>0</v>
      </c>
      <c r="J402" s="158"/>
      <c r="K402" s="157">
        <f>ROUND(E402*J402,2)</f>
        <v>0</v>
      </c>
      <c r="L402" s="157">
        <v>15</v>
      </c>
      <c r="M402" s="157">
        <f>G402*(1+L402/100)</f>
        <v>0</v>
      </c>
      <c r="N402" s="157">
        <v>0</v>
      </c>
      <c r="O402" s="157">
        <f>ROUND(E402*N402,2)</f>
        <v>0</v>
      </c>
      <c r="P402" s="157">
        <v>2.3800000000000002E-2</v>
      </c>
      <c r="Q402" s="157">
        <f>ROUND(E402*P402,2)</f>
        <v>0.19</v>
      </c>
      <c r="R402" s="157"/>
      <c r="S402" s="157" t="s">
        <v>128</v>
      </c>
      <c r="T402" s="157" t="s">
        <v>146</v>
      </c>
      <c r="U402" s="157">
        <v>8.2000000000000003E-2</v>
      </c>
      <c r="V402" s="157">
        <f>ROUND(E402*U402,2)</f>
        <v>0.66</v>
      </c>
      <c r="W402" s="157"/>
      <c r="X402" s="157" t="s">
        <v>129</v>
      </c>
      <c r="Y402" s="147"/>
      <c r="Z402" s="147"/>
      <c r="AA402" s="147"/>
      <c r="AB402" s="147"/>
      <c r="AC402" s="147"/>
      <c r="AD402" s="147"/>
      <c r="AE402" s="147"/>
      <c r="AF402" s="147"/>
      <c r="AG402" s="147" t="s">
        <v>228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1" x14ac:dyDescent="0.2">
      <c r="A403" s="174">
        <v>97</v>
      </c>
      <c r="B403" s="175" t="s">
        <v>587</v>
      </c>
      <c r="C403" s="184" t="s">
        <v>588</v>
      </c>
      <c r="D403" s="176" t="s">
        <v>127</v>
      </c>
      <c r="E403" s="177">
        <v>24</v>
      </c>
      <c r="F403" s="178"/>
      <c r="G403" s="179">
        <f>ROUND(E403*F403,2)</f>
        <v>0</v>
      </c>
      <c r="H403" s="158"/>
      <c r="I403" s="157">
        <f>ROUND(E403*H403,2)</f>
        <v>0</v>
      </c>
      <c r="J403" s="158"/>
      <c r="K403" s="157">
        <f>ROUND(E403*J403,2)</f>
        <v>0</v>
      </c>
      <c r="L403" s="157">
        <v>15</v>
      </c>
      <c r="M403" s="157">
        <f>G403*(1+L403/100)</f>
        <v>0</v>
      </c>
      <c r="N403" s="157">
        <v>0</v>
      </c>
      <c r="O403" s="157">
        <f>ROUND(E403*N403,2)</f>
        <v>0</v>
      </c>
      <c r="P403" s="157">
        <v>0</v>
      </c>
      <c r="Q403" s="157">
        <f>ROUND(E403*P403,2)</f>
        <v>0</v>
      </c>
      <c r="R403" s="157"/>
      <c r="S403" s="157" t="s">
        <v>128</v>
      </c>
      <c r="T403" s="157" t="s">
        <v>589</v>
      </c>
      <c r="U403" s="157">
        <v>1</v>
      </c>
      <c r="V403" s="157">
        <f>ROUND(E403*U403,2)</f>
        <v>24</v>
      </c>
      <c r="W403" s="157"/>
      <c r="X403" s="157" t="s">
        <v>129</v>
      </c>
      <c r="Y403" s="147"/>
      <c r="Z403" s="147"/>
      <c r="AA403" s="147"/>
      <c r="AB403" s="147"/>
      <c r="AC403" s="147"/>
      <c r="AD403" s="147"/>
      <c r="AE403" s="147"/>
      <c r="AF403" s="147"/>
      <c r="AG403" s="147" t="s">
        <v>228</v>
      </c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68">
        <v>98</v>
      </c>
      <c r="B404" s="169" t="s">
        <v>590</v>
      </c>
      <c r="C404" s="182" t="s">
        <v>591</v>
      </c>
      <c r="D404" s="170" t="s">
        <v>586</v>
      </c>
      <c r="E404" s="171">
        <v>20</v>
      </c>
      <c r="F404" s="172"/>
      <c r="G404" s="173">
        <f>ROUND(E404*F404,2)</f>
        <v>0</v>
      </c>
      <c r="H404" s="158"/>
      <c r="I404" s="157">
        <f>ROUND(E404*H404,2)</f>
        <v>0</v>
      </c>
      <c r="J404" s="158"/>
      <c r="K404" s="157">
        <f>ROUND(E404*J404,2)</f>
        <v>0</v>
      </c>
      <c r="L404" s="157">
        <v>15</v>
      </c>
      <c r="M404" s="157">
        <f>G404*(1+L404/100)</f>
        <v>0</v>
      </c>
      <c r="N404" s="157">
        <v>0</v>
      </c>
      <c r="O404" s="157">
        <f>ROUND(E404*N404,2)</f>
        <v>0</v>
      </c>
      <c r="P404" s="157">
        <v>2.3800000000000002E-2</v>
      </c>
      <c r="Q404" s="157">
        <f>ROUND(E404*P404,2)</f>
        <v>0.48</v>
      </c>
      <c r="R404" s="157"/>
      <c r="S404" s="157" t="s">
        <v>145</v>
      </c>
      <c r="T404" s="157" t="s">
        <v>146</v>
      </c>
      <c r="U404" s="157">
        <v>8.2000000000000003E-2</v>
      </c>
      <c r="V404" s="157">
        <f>ROUND(E404*U404,2)</f>
        <v>1.64</v>
      </c>
      <c r="W404" s="157"/>
      <c r="X404" s="157" t="s">
        <v>129</v>
      </c>
      <c r="Y404" s="147"/>
      <c r="Z404" s="147"/>
      <c r="AA404" s="147"/>
      <c r="AB404" s="147"/>
      <c r="AC404" s="147"/>
      <c r="AD404" s="147"/>
      <c r="AE404" s="147"/>
      <c r="AF404" s="147"/>
      <c r="AG404" s="147" t="s">
        <v>228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1" x14ac:dyDescent="0.2">
      <c r="A405" s="154">
        <v>99</v>
      </c>
      <c r="B405" s="155" t="s">
        <v>592</v>
      </c>
      <c r="C405" s="193" t="s">
        <v>593</v>
      </c>
      <c r="D405" s="156" t="s">
        <v>0</v>
      </c>
      <c r="E405" s="191"/>
      <c r="F405" s="158"/>
      <c r="G405" s="157">
        <f>ROUND(E405*F405,2)</f>
        <v>0</v>
      </c>
      <c r="H405" s="158"/>
      <c r="I405" s="157">
        <f>ROUND(E405*H405,2)</f>
        <v>0</v>
      </c>
      <c r="J405" s="158"/>
      <c r="K405" s="157">
        <f>ROUND(E405*J405,2)</f>
        <v>0</v>
      </c>
      <c r="L405" s="157">
        <v>15</v>
      </c>
      <c r="M405" s="157">
        <f>G405*(1+L405/100)</f>
        <v>0</v>
      </c>
      <c r="N405" s="157">
        <v>0</v>
      </c>
      <c r="O405" s="157">
        <f>ROUND(E405*N405,2)</f>
        <v>0</v>
      </c>
      <c r="P405" s="157">
        <v>0</v>
      </c>
      <c r="Q405" s="157">
        <f>ROUND(E405*P405,2)</f>
        <v>0</v>
      </c>
      <c r="R405" s="157"/>
      <c r="S405" s="157" t="s">
        <v>128</v>
      </c>
      <c r="T405" s="157" t="s">
        <v>589</v>
      </c>
      <c r="U405" s="157">
        <v>0</v>
      </c>
      <c r="V405" s="157">
        <f>ROUND(E405*U405,2)</f>
        <v>0</v>
      </c>
      <c r="W405" s="157"/>
      <c r="X405" s="157" t="s">
        <v>215</v>
      </c>
      <c r="Y405" s="147"/>
      <c r="Z405" s="147"/>
      <c r="AA405" s="147"/>
      <c r="AB405" s="147"/>
      <c r="AC405" s="147"/>
      <c r="AD405" s="147"/>
      <c r="AE405" s="147"/>
      <c r="AF405" s="147"/>
      <c r="AG405" s="147" t="s">
        <v>216</v>
      </c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x14ac:dyDescent="0.2">
      <c r="A406" s="162" t="s">
        <v>123</v>
      </c>
      <c r="B406" s="163" t="s">
        <v>87</v>
      </c>
      <c r="C406" s="181" t="s">
        <v>88</v>
      </c>
      <c r="D406" s="164"/>
      <c r="E406" s="165"/>
      <c r="F406" s="166"/>
      <c r="G406" s="167">
        <f>SUMIF(AG407:AG415,"&lt;&gt;NOR",G407:G415)</f>
        <v>0</v>
      </c>
      <c r="H406" s="161"/>
      <c r="I406" s="161">
        <f>SUM(I407:I415)</f>
        <v>0</v>
      </c>
      <c r="J406" s="161"/>
      <c r="K406" s="161">
        <f>SUM(K407:K415)</f>
        <v>0</v>
      </c>
      <c r="L406" s="161"/>
      <c r="M406" s="161">
        <f>SUM(M407:M415)</f>
        <v>0</v>
      </c>
      <c r="N406" s="161"/>
      <c r="O406" s="161">
        <f>SUM(O407:O415)</f>
        <v>0</v>
      </c>
      <c r="P406" s="161"/>
      <c r="Q406" s="161">
        <f>SUM(Q407:Q415)</f>
        <v>0</v>
      </c>
      <c r="R406" s="161"/>
      <c r="S406" s="161"/>
      <c r="T406" s="161"/>
      <c r="U406" s="161"/>
      <c r="V406" s="161">
        <f>SUM(V407:V415)</f>
        <v>4.5</v>
      </c>
      <c r="W406" s="161"/>
      <c r="X406" s="161"/>
      <c r="AG406" t="s">
        <v>124</v>
      </c>
    </row>
    <row r="407" spans="1:60" outlineLevel="1" x14ac:dyDescent="0.2">
      <c r="A407" s="168">
        <v>100</v>
      </c>
      <c r="B407" s="169" t="s">
        <v>594</v>
      </c>
      <c r="C407" s="182" t="s">
        <v>595</v>
      </c>
      <c r="D407" s="170" t="s">
        <v>193</v>
      </c>
      <c r="E407" s="171">
        <v>10</v>
      </c>
      <c r="F407" s="172"/>
      <c r="G407" s="173">
        <f>ROUND(E407*F407,2)</f>
        <v>0</v>
      </c>
      <c r="H407" s="158"/>
      <c r="I407" s="157">
        <f>ROUND(E407*H407,2)</f>
        <v>0</v>
      </c>
      <c r="J407" s="158"/>
      <c r="K407" s="157">
        <f>ROUND(E407*J407,2)</f>
        <v>0</v>
      </c>
      <c r="L407" s="157">
        <v>15</v>
      </c>
      <c r="M407" s="157">
        <f>G407*(1+L407/100)</f>
        <v>0</v>
      </c>
      <c r="N407" s="157">
        <v>0</v>
      </c>
      <c r="O407" s="157">
        <f>ROUND(E407*N407,2)</f>
        <v>0</v>
      </c>
      <c r="P407" s="157">
        <v>0</v>
      </c>
      <c r="Q407" s="157">
        <f>ROUND(E407*P407,2)</f>
        <v>0</v>
      </c>
      <c r="R407" s="157"/>
      <c r="S407" s="157" t="s">
        <v>145</v>
      </c>
      <c r="T407" s="157" t="s">
        <v>146</v>
      </c>
      <c r="U407" s="157">
        <v>0.15</v>
      </c>
      <c r="V407" s="157">
        <f>ROUND(E407*U407,2)</f>
        <v>1.5</v>
      </c>
      <c r="W407" s="157"/>
      <c r="X407" s="157" t="s">
        <v>129</v>
      </c>
      <c r="Y407" s="147"/>
      <c r="Z407" s="147"/>
      <c r="AA407" s="147"/>
      <c r="AB407" s="147"/>
      <c r="AC407" s="147"/>
      <c r="AD407" s="147"/>
      <c r="AE407" s="147"/>
      <c r="AF407" s="147"/>
      <c r="AG407" s="147" t="s">
        <v>228</v>
      </c>
      <c r="AH407" s="147"/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54"/>
      <c r="B408" s="155"/>
      <c r="C408" s="272" t="s">
        <v>596</v>
      </c>
      <c r="D408" s="273"/>
      <c r="E408" s="273"/>
      <c r="F408" s="273"/>
      <c r="G408" s="273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47"/>
      <c r="Z408" s="147"/>
      <c r="AA408" s="147"/>
      <c r="AB408" s="147"/>
      <c r="AC408" s="147"/>
      <c r="AD408" s="147"/>
      <c r="AE408" s="147"/>
      <c r="AF408" s="147"/>
      <c r="AG408" s="147" t="s">
        <v>290</v>
      </c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68">
        <v>101</v>
      </c>
      <c r="B409" s="169" t="s">
        <v>597</v>
      </c>
      <c r="C409" s="182" t="s">
        <v>598</v>
      </c>
      <c r="D409" s="170" t="s">
        <v>193</v>
      </c>
      <c r="E409" s="171">
        <v>10</v>
      </c>
      <c r="F409" s="172"/>
      <c r="G409" s="173">
        <f>ROUND(E409*F409,2)</f>
        <v>0</v>
      </c>
      <c r="H409" s="158"/>
      <c r="I409" s="157">
        <f>ROUND(E409*H409,2)</f>
        <v>0</v>
      </c>
      <c r="J409" s="158"/>
      <c r="K409" s="157">
        <f>ROUND(E409*J409,2)</f>
        <v>0</v>
      </c>
      <c r="L409" s="157">
        <v>15</v>
      </c>
      <c r="M409" s="157">
        <f>G409*(1+L409/100)</f>
        <v>0</v>
      </c>
      <c r="N409" s="157">
        <v>0</v>
      </c>
      <c r="O409" s="157">
        <f>ROUND(E409*N409,2)</f>
        <v>0</v>
      </c>
      <c r="P409" s="157">
        <v>0</v>
      </c>
      <c r="Q409" s="157">
        <f>ROUND(E409*P409,2)</f>
        <v>0</v>
      </c>
      <c r="R409" s="157"/>
      <c r="S409" s="157" t="s">
        <v>145</v>
      </c>
      <c r="T409" s="157" t="s">
        <v>146</v>
      </c>
      <c r="U409" s="157">
        <v>0.15</v>
      </c>
      <c r="V409" s="157">
        <f>ROUND(E409*U409,2)</f>
        <v>1.5</v>
      </c>
      <c r="W409" s="157"/>
      <c r="X409" s="157" t="s">
        <v>129</v>
      </c>
      <c r="Y409" s="147"/>
      <c r="Z409" s="147"/>
      <c r="AA409" s="147"/>
      <c r="AB409" s="147"/>
      <c r="AC409" s="147"/>
      <c r="AD409" s="147"/>
      <c r="AE409" s="147"/>
      <c r="AF409" s="147"/>
      <c r="AG409" s="147" t="s">
        <v>228</v>
      </c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54"/>
      <c r="B410" s="155"/>
      <c r="C410" s="272" t="s">
        <v>596</v>
      </c>
      <c r="D410" s="273"/>
      <c r="E410" s="273"/>
      <c r="F410" s="273"/>
      <c r="G410" s="273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47"/>
      <c r="Z410" s="147"/>
      <c r="AA410" s="147"/>
      <c r="AB410" s="147"/>
      <c r="AC410" s="147"/>
      <c r="AD410" s="147"/>
      <c r="AE410" s="147"/>
      <c r="AF410" s="147"/>
      <c r="AG410" s="147" t="s">
        <v>290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68">
        <v>102</v>
      </c>
      <c r="B411" s="169" t="s">
        <v>599</v>
      </c>
      <c r="C411" s="182" t="s">
        <v>600</v>
      </c>
      <c r="D411" s="170" t="s">
        <v>193</v>
      </c>
      <c r="E411" s="171">
        <v>10</v>
      </c>
      <c r="F411" s="172"/>
      <c r="G411" s="173">
        <f>ROUND(E411*F411,2)</f>
        <v>0</v>
      </c>
      <c r="H411" s="158"/>
      <c r="I411" s="157">
        <f>ROUND(E411*H411,2)</f>
        <v>0</v>
      </c>
      <c r="J411" s="158"/>
      <c r="K411" s="157">
        <f>ROUND(E411*J411,2)</f>
        <v>0</v>
      </c>
      <c r="L411" s="157">
        <v>15</v>
      </c>
      <c r="M411" s="157">
        <f>G411*(1+L411/100)</f>
        <v>0</v>
      </c>
      <c r="N411" s="157">
        <v>0</v>
      </c>
      <c r="O411" s="157">
        <f>ROUND(E411*N411,2)</f>
        <v>0</v>
      </c>
      <c r="P411" s="157">
        <v>0</v>
      </c>
      <c r="Q411" s="157">
        <f>ROUND(E411*P411,2)</f>
        <v>0</v>
      </c>
      <c r="R411" s="157"/>
      <c r="S411" s="157" t="s">
        <v>145</v>
      </c>
      <c r="T411" s="157" t="s">
        <v>146</v>
      </c>
      <c r="U411" s="157">
        <v>0.15</v>
      </c>
      <c r="V411" s="157">
        <f>ROUND(E411*U411,2)</f>
        <v>1.5</v>
      </c>
      <c r="W411" s="157"/>
      <c r="X411" s="157" t="s">
        <v>129</v>
      </c>
      <c r="Y411" s="147"/>
      <c r="Z411" s="147"/>
      <c r="AA411" s="147"/>
      <c r="AB411" s="147"/>
      <c r="AC411" s="147"/>
      <c r="AD411" s="147"/>
      <c r="AE411" s="147"/>
      <c r="AF411" s="147"/>
      <c r="AG411" s="147" t="s">
        <v>228</v>
      </c>
      <c r="AH411" s="147"/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">
      <c r="A412" s="154"/>
      <c r="B412" s="155"/>
      <c r="C412" s="272" t="s">
        <v>596</v>
      </c>
      <c r="D412" s="273"/>
      <c r="E412" s="273"/>
      <c r="F412" s="273"/>
      <c r="G412" s="273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47"/>
      <c r="Z412" s="147"/>
      <c r="AA412" s="147"/>
      <c r="AB412" s="147"/>
      <c r="AC412" s="147"/>
      <c r="AD412" s="147"/>
      <c r="AE412" s="147"/>
      <c r="AF412" s="147"/>
      <c r="AG412" s="147" t="s">
        <v>290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1" x14ac:dyDescent="0.2">
      <c r="A413" s="174">
        <v>103</v>
      </c>
      <c r="B413" s="175" t="s">
        <v>601</v>
      </c>
      <c r="C413" s="184" t="s">
        <v>602</v>
      </c>
      <c r="D413" s="176" t="s">
        <v>144</v>
      </c>
      <c r="E413" s="177">
        <v>5</v>
      </c>
      <c r="F413" s="178"/>
      <c r="G413" s="179">
        <f>ROUND(E413*F413,2)</f>
        <v>0</v>
      </c>
      <c r="H413" s="158"/>
      <c r="I413" s="157">
        <f>ROUND(E413*H413,2)</f>
        <v>0</v>
      </c>
      <c r="J413" s="158"/>
      <c r="K413" s="157">
        <f>ROUND(E413*J413,2)</f>
        <v>0</v>
      </c>
      <c r="L413" s="157">
        <v>15</v>
      </c>
      <c r="M413" s="157">
        <f>G413*(1+L413/100)</f>
        <v>0</v>
      </c>
      <c r="N413" s="157">
        <v>0</v>
      </c>
      <c r="O413" s="157">
        <f>ROUND(E413*N413,2)</f>
        <v>0</v>
      </c>
      <c r="P413" s="157">
        <v>0</v>
      </c>
      <c r="Q413" s="157">
        <f>ROUND(E413*P413,2)</f>
        <v>0</v>
      </c>
      <c r="R413" s="157"/>
      <c r="S413" s="157" t="s">
        <v>145</v>
      </c>
      <c r="T413" s="157" t="s">
        <v>146</v>
      </c>
      <c r="U413" s="157">
        <v>0</v>
      </c>
      <c r="V413" s="157">
        <f>ROUND(E413*U413,2)</f>
        <v>0</v>
      </c>
      <c r="W413" s="157"/>
      <c r="X413" s="157" t="s">
        <v>129</v>
      </c>
      <c r="Y413" s="147"/>
      <c r="Z413" s="147"/>
      <c r="AA413" s="147"/>
      <c r="AB413" s="147"/>
      <c r="AC413" s="147"/>
      <c r="AD413" s="147"/>
      <c r="AE413" s="147"/>
      <c r="AF413" s="147"/>
      <c r="AG413" s="147" t="s">
        <v>580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1" x14ac:dyDescent="0.2">
      <c r="A414" s="174">
        <v>104</v>
      </c>
      <c r="B414" s="175" t="s">
        <v>603</v>
      </c>
      <c r="C414" s="184" t="s">
        <v>604</v>
      </c>
      <c r="D414" s="176" t="s">
        <v>586</v>
      </c>
      <c r="E414" s="177">
        <v>1</v>
      </c>
      <c r="F414" s="178"/>
      <c r="G414" s="179">
        <f>ROUND(E414*F414,2)</f>
        <v>0</v>
      </c>
      <c r="H414" s="158"/>
      <c r="I414" s="157">
        <f>ROUND(E414*H414,2)</f>
        <v>0</v>
      </c>
      <c r="J414" s="158"/>
      <c r="K414" s="157">
        <f>ROUND(E414*J414,2)</f>
        <v>0</v>
      </c>
      <c r="L414" s="157">
        <v>15</v>
      </c>
      <c r="M414" s="157">
        <f>G414*(1+L414/100)</f>
        <v>0</v>
      </c>
      <c r="N414" s="157">
        <v>0</v>
      </c>
      <c r="O414" s="157">
        <f>ROUND(E414*N414,2)</f>
        <v>0</v>
      </c>
      <c r="P414" s="157">
        <v>0</v>
      </c>
      <c r="Q414" s="157">
        <f>ROUND(E414*P414,2)</f>
        <v>0</v>
      </c>
      <c r="R414" s="157"/>
      <c r="S414" s="157" t="s">
        <v>145</v>
      </c>
      <c r="T414" s="157" t="s">
        <v>146</v>
      </c>
      <c r="U414" s="157">
        <v>0</v>
      </c>
      <c r="V414" s="157">
        <f>ROUND(E414*U414,2)</f>
        <v>0</v>
      </c>
      <c r="W414" s="157"/>
      <c r="X414" s="157" t="s">
        <v>129</v>
      </c>
      <c r="Y414" s="147"/>
      <c r="Z414" s="147"/>
      <c r="AA414" s="147"/>
      <c r="AB414" s="147"/>
      <c r="AC414" s="147"/>
      <c r="AD414" s="147"/>
      <c r="AE414" s="147"/>
      <c r="AF414" s="147"/>
      <c r="AG414" s="147" t="s">
        <v>580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1" x14ac:dyDescent="0.2">
      <c r="A415" s="174">
        <v>105</v>
      </c>
      <c r="B415" s="175" t="s">
        <v>605</v>
      </c>
      <c r="C415" s="184" t="s">
        <v>606</v>
      </c>
      <c r="D415" s="176" t="s">
        <v>586</v>
      </c>
      <c r="E415" s="177">
        <v>1</v>
      </c>
      <c r="F415" s="178"/>
      <c r="G415" s="179">
        <f>ROUND(E415*F415,2)</f>
        <v>0</v>
      </c>
      <c r="H415" s="158"/>
      <c r="I415" s="157">
        <f>ROUND(E415*H415,2)</f>
        <v>0</v>
      </c>
      <c r="J415" s="158"/>
      <c r="K415" s="157">
        <f>ROUND(E415*J415,2)</f>
        <v>0</v>
      </c>
      <c r="L415" s="157">
        <v>15</v>
      </c>
      <c r="M415" s="157">
        <f>G415*(1+L415/100)</f>
        <v>0</v>
      </c>
      <c r="N415" s="157">
        <v>0</v>
      </c>
      <c r="O415" s="157">
        <f>ROUND(E415*N415,2)</f>
        <v>0</v>
      </c>
      <c r="P415" s="157">
        <v>0</v>
      </c>
      <c r="Q415" s="157">
        <f>ROUND(E415*P415,2)</f>
        <v>0</v>
      </c>
      <c r="R415" s="157"/>
      <c r="S415" s="157" t="s">
        <v>145</v>
      </c>
      <c r="T415" s="157" t="s">
        <v>146</v>
      </c>
      <c r="U415" s="157">
        <v>0</v>
      </c>
      <c r="V415" s="157">
        <f>ROUND(E415*U415,2)</f>
        <v>0</v>
      </c>
      <c r="W415" s="157"/>
      <c r="X415" s="157" t="s">
        <v>129</v>
      </c>
      <c r="Y415" s="147"/>
      <c r="Z415" s="147"/>
      <c r="AA415" s="147"/>
      <c r="AB415" s="147"/>
      <c r="AC415" s="147"/>
      <c r="AD415" s="147"/>
      <c r="AE415" s="147"/>
      <c r="AF415" s="147"/>
      <c r="AG415" s="147" t="s">
        <v>580</v>
      </c>
      <c r="AH415" s="147"/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x14ac:dyDescent="0.2">
      <c r="A416" s="162" t="s">
        <v>123</v>
      </c>
      <c r="B416" s="163" t="s">
        <v>89</v>
      </c>
      <c r="C416" s="181" t="s">
        <v>90</v>
      </c>
      <c r="D416" s="164"/>
      <c r="E416" s="165"/>
      <c r="F416" s="166"/>
      <c r="G416" s="167">
        <f>SUMIF(AG417:AG417,"&lt;&gt;NOR",G417:G417)</f>
        <v>0</v>
      </c>
      <c r="H416" s="161"/>
      <c r="I416" s="161">
        <f>SUM(I417:I417)</f>
        <v>0</v>
      </c>
      <c r="J416" s="161"/>
      <c r="K416" s="161">
        <f>SUM(K417:K417)</f>
        <v>0</v>
      </c>
      <c r="L416" s="161"/>
      <c r="M416" s="161">
        <f>SUM(M417:M417)</f>
        <v>0</v>
      </c>
      <c r="N416" s="161"/>
      <c r="O416" s="161">
        <f>SUM(O417:O417)</f>
        <v>0</v>
      </c>
      <c r="P416" s="161"/>
      <c r="Q416" s="161">
        <f>SUM(Q417:Q417)</f>
        <v>0</v>
      </c>
      <c r="R416" s="161"/>
      <c r="S416" s="161"/>
      <c r="T416" s="161"/>
      <c r="U416" s="161"/>
      <c r="V416" s="161">
        <f>SUM(V417:V417)</f>
        <v>0</v>
      </c>
      <c r="W416" s="161"/>
      <c r="X416" s="161"/>
      <c r="AG416" t="s">
        <v>124</v>
      </c>
    </row>
    <row r="417" spans="1:60" outlineLevel="1" x14ac:dyDescent="0.2">
      <c r="A417" s="174">
        <v>106</v>
      </c>
      <c r="B417" s="175" t="s">
        <v>607</v>
      </c>
      <c r="C417" s="184" t="s">
        <v>608</v>
      </c>
      <c r="D417" s="176" t="s">
        <v>352</v>
      </c>
      <c r="E417" s="177">
        <v>3</v>
      </c>
      <c r="F417" s="178"/>
      <c r="G417" s="179">
        <f>ROUND(E417*F417,2)</f>
        <v>0</v>
      </c>
      <c r="H417" s="158"/>
      <c r="I417" s="157">
        <f>ROUND(E417*H417,2)</f>
        <v>0</v>
      </c>
      <c r="J417" s="158"/>
      <c r="K417" s="157">
        <f>ROUND(E417*J417,2)</f>
        <v>0</v>
      </c>
      <c r="L417" s="157">
        <v>15</v>
      </c>
      <c r="M417" s="157">
        <f>G417*(1+L417/100)</f>
        <v>0</v>
      </c>
      <c r="N417" s="157">
        <v>0</v>
      </c>
      <c r="O417" s="157">
        <f>ROUND(E417*N417,2)</f>
        <v>0</v>
      </c>
      <c r="P417" s="157">
        <v>0</v>
      </c>
      <c r="Q417" s="157">
        <f>ROUND(E417*P417,2)</f>
        <v>0</v>
      </c>
      <c r="R417" s="157"/>
      <c r="S417" s="157" t="s">
        <v>145</v>
      </c>
      <c r="T417" s="157" t="s">
        <v>146</v>
      </c>
      <c r="U417" s="157">
        <v>0</v>
      </c>
      <c r="V417" s="157">
        <f>ROUND(E417*U417,2)</f>
        <v>0</v>
      </c>
      <c r="W417" s="157"/>
      <c r="X417" s="157" t="s">
        <v>129</v>
      </c>
      <c r="Y417" s="147"/>
      <c r="Z417" s="147"/>
      <c r="AA417" s="147"/>
      <c r="AB417" s="147"/>
      <c r="AC417" s="147"/>
      <c r="AD417" s="147"/>
      <c r="AE417" s="147"/>
      <c r="AF417" s="147"/>
      <c r="AG417" s="147" t="s">
        <v>580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x14ac:dyDescent="0.2">
      <c r="A418" s="162" t="s">
        <v>123</v>
      </c>
      <c r="B418" s="163" t="s">
        <v>91</v>
      </c>
      <c r="C418" s="181" t="s">
        <v>92</v>
      </c>
      <c r="D418" s="164"/>
      <c r="E418" s="165"/>
      <c r="F418" s="166"/>
      <c r="G418" s="167">
        <f>SUMIF(AG419:AG460,"&lt;&gt;NOR",G419:G460)</f>
        <v>0</v>
      </c>
      <c r="H418" s="161"/>
      <c r="I418" s="161">
        <f>SUM(I419:I460)</f>
        <v>0</v>
      </c>
      <c r="J418" s="161"/>
      <c r="K418" s="161">
        <f>SUM(K419:K460)</f>
        <v>0</v>
      </c>
      <c r="L418" s="161"/>
      <c r="M418" s="161">
        <f>SUM(M419:M460)</f>
        <v>0</v>
      </c>
      <c r="N418" s="161"/>
      <c r="O418" s="161">
        <f>SUM(O419:O460)</f>
        <v>0.52</v>
      </c>
      <c r="P418" s="161"/>
      <c r="Q418" s="161">
        <f>SUM(Q419:Q460)</f>
        <v>0</v>
      </c>
      <c r="R418" s="161"/>
      <c r="S418" s="161"/>
      <c r="T418" s="161"/>
      <c r="U418" s="161"/>
      <c r="V418" s="161">
        <f>SUM(V419:V460)</f>
        <v>43.279999999999994</v>
      </c>
      <c r="W418" s="161"/>
      <c r="X418" s="161"/>
      <c r="AG418" t="s">
        <v>124</v>
      </c>
    </row>
    <row r="419" spans="1:60" outlineLevel="1" x14ac:dyDescent="0.2">
      <c r="A419" s="168">
        <v>107</v>
      </c>
      <c r="B419" s="169" t="s">
        <v>609</v>
      </c>
      <c r="C419" s="182" t="s">
        <v>610</v>
      </c>
      <c r="D419" s="170" t="s">
        <v>223</v>
      </c>
      <c r="E419" s="171">
        <v>328.4502</v>
      </c>
      <c r="F419" s="172"/>
      <c r="G419" s="173">
        <f>ROUND(E419*F419,2)</f>
        <v>0</v>
      </c>
      <c r="H419" s="158"/>
      <c r="I419" s="157">
        <f>ROUND(E419*H419,2)</f>
        <v>0</v>
      </c>
      <c r="J419" s="158"/>
      <c r="K419" s="157">
        <f>ROUND(E419*J419,2)</f>
        <v>0</v>
      </c>
      <c r="L419" s="157">
        <v>15</v>
      </c>
      <c r="M419" s="157">
        <f>G419*(1+L419/100)</f>
        <v>0</v>
      </c>
      <c r="N419" s="157">
        <v>0</v>
      </c>
      <c r="O419" s="157">
        <f>ROUND(E419*N419,2)</f>
        <v>0</v>
      </c>
      <c r="P419" s="157">
        <v>0</v>
      </c>
      <c r="Q419" s="157">
        <f>ROUND(E419*P419,2)</f>
        <v>0</v>
      </c>
      <c r="R419" s="157"/>
      <c r="S419" s="157" t="s">
        <v>128</v>
      </c>
      <c r="T419" s="157" t="s">
        <v>128</v>
      </c>
      <c r="U419" s="157">
        <v>6.9709999999999994E-2</v>
      </c>
      <c r="V419" s="157">
        <f>ROUND(E419*U419,2)</f>
        <v>22.9</v>
      </c>
      <c r="W419" s="157"/>
      <c r="X419" s="157" t="s">
        <v>129</v>
      </c>
      <c r="Y419" s="147"/>
      <c r="Z419" s="147"/>
      <c r="AA419" s="147"/>
      <c r="AB419" s="147"/>
      <c r="AC419" s="147"/>
      <c r="AD419" s="147"/>
      <c r="AE419" s="147"/>
      <c r="AF419" s="147"/>
      <c r="AG419" s="147" t="s">
        <v>580</v>
      </c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54"/>
      <c r="B420" s="155"/>
      <c r="C420" s="183" t="s">
        <v>611</v>
      </c>
      <c r="D420" s="159"/>
      <c r="E420" s="160">
        <v>200</v>
      </c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7"/>
      <c r="Z420" s="147"/>
      <c r="AA420" s="147"/>
      <c r="AB420" s="147"/>
      <c r="AC420" s="147"/>
      <c r="AD420" s="147"/>
      <c r="AE420" s="147"/>
      <c r="AF420" s="147"/>
      <c r="AG420" s="147" t="s">
        <v>132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">
      <c r="A421" s="154"/>
      <c r="B421" s="155"/>
      <c r="C421" s="183" t="s">
        <v>612</v>
      </c>
      <c r="D421" s="159"/>
      <c r="E421" s="160"/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47"/>
      <c r="Z421" s="147"/>
      <c r="AA421" s="147"/>
      <c r="AB421" s="147"/>
      <c r="AC421" s="147"/>
      <c r="AD421" s="147"/>
      <c r="AE421" s="147"/>
      <c r="AF421" s="147"/>
      <c r="AG421" s="147" t="s">
        <v>132</v>
      </c>
      <c r="AH421" s="147">
        <v>0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1" x14ac:dyDescent="0.2">
      <c r="A422" s="154"/>
      <c r="B422" s="155"/>
      <c r="C422" s="183" t="s">
        <v>613</v>
      </c>
      <c r="D422" s="159"/>
      <c r="E422" s="160">
        <v>10.95</v>
      </c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57"/>
      <c r="Y422" s="147"/>
      <c r="Z422" s="147"/>
      <c r="AA422" s="147"/>
      <c r="AB422" s="147"/>
      <c r="AC422" s="147"/>
      <c r="AD422" s="147"/>
      <c r="AE422" s="147"/>
      <c r="AF422" s="147"/>
      <c r="AG422" s="147" t="s">
        <v>132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1" x14ac:dyDescent="0.2">
      <c r="A423" s="154"/>
      <c r="B423" s="155"/>
      <c r="C423" s="183" t="s">
        <v>614</v>
      </c>
      <c r="D423" s="159"/>
      <c r="E423" s="160">
        <v>19.28</v>
      </c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47"/>
      <c r="Z423" s="147"/>
      <c r="AA423" s="147"/>
      <c r="AB423" s="147"/>
      <c r="AC423" s="147"/>
      <c r="AD423" s="147"/>
      <c r="AE423" s="147"/>
      <c r="AF423" s="147"/>
      <c r="AG423" s="147" t="s">
        <v>132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1" x14ac:dyDescent="0.2">
      <c r="A424" s="154"/>
      <c r="B424" s="155"/>
      <c r="C424" s="183" t="s">
        <v>615</v>
      </c>
      <c r="D424" s="159"/>
      <c r="E424" s="160">
        <v>27.16</v>
      </c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7"/>
      <c r="Z424" s="147"/>
      <c r="AA424" s="147"/>
      <c r="AB424" s="147"/>
      <c r="AC424" s="147"/>
      <c r="AD424" s="147"/>
      <c r="AE424" s="147"/>
      <c r="AF424" s="147"/>
      <c r="AG424" s="147" t="s">
        <v>132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1" x14ac:dyDescent="0.2">
      <c r="A425" s="154"/>
      <c r="B425" s="155"/>
      <c r="C425" s="183" t="s">
        <v>616</v>
      </c>
      <c r="D425" s="159"/>
      <c r="E425" s="160">
        <v>3.67</v>
      </c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  <c r="S425" s="157"/>
      <c r="T425" s="157"/>
      <c r="U425" s="157"/>
      <c r="V425" s="157"/>
      <c r="W425" s="157"/>
      <c r="X425" s="157"/>
      <c r="Y425" s="147"/>
      <c r="Z425" s="147"/>
      <c r="AA425" s="147"/>
      <c r="AB425" s="147"/>
      <c r="AC425" s="147"/>
      <c r="AD425" s="147"/>
      <c r="AE425" s="147"/>
      <c r="AF425" s="147"/>
      <c r="AG425" s="147" t="s">
        <v>132</v>
      </c>
      <c r="AH425" s="147">
        <v>0</v>
      </c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1" x14ac:dyDescent="0.2">
      <c r="A426" s="154"/>
      <c r="B426" s="155"/>
      <c r="C426" s="183" t="s">
        <v>617</v>
      </c>
      <c r="D426" s="159"/>
      <c r="E426" s="160">
        <v>8.15</v>
      </c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7"/>
      <c r="Z426" s="147"/>
      <c r="AA426" s="147"/>
      <c r="AB426" s="147"/>
      <c r="AC426" s="147"/>
      <c r="AD426" s="147"/>
      <c r="AE426" s="147"/>
      <c r="AF426" s="147"/>
      <c r="AG426" s="147" t="s">
        <v>132</v>
      </c>
      <c r="AH426" s="147">
        <v>0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1" x14ac:dyDescent="0.2">
      <c r="A427" s="154"/>
      <c r="B427" s="155"/>
      <c r="C427" s="183" t="s">
        <v>618</v>
      </c>
      <c r="D427" s="159"/>
      <c r="E427" s="160">
        <v>9.41</v>
      </c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47"/>
      <c r="Z427" s="147"/>
      <c r="AA427" s="147"/>
      <c r="AB427" s="147"/>
      <c r="AC427" s="147"/>
      <c r="AD427" s="147"/>
      <c r="AE427" s="147"/>
      <c r="AF427" s="147"/>
      <c r="AG427" s="147" t="s">
        <v>132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1" x14ac:dyDescent="0.2">
      <c r="A428" s="154"/>
      <c r="B428" s="155"/>
      <c r="C428" s="183" t="s">
        <v>619</v>
      </c>
      <c r="D428" s="159"/>
      <c r="E428" s="160">
        <v>7.2</v>
      </c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47"/>
      <c r="Z428" s="147"/>
      <c r="AA428" s="147"/>
      <c r="AB428" s="147"/>
      <c r="AC428" s="147"/>
      <c r="AD428" s="147"/>
      <c r="AE428" s="147"/>
      <c r="AF428" s="147"/>
      <c r="AG428" s="147" t="s">
        <v>132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1" x14ac:dyDescent="0.2">
      <c r="A429" s="154"/>
      <c r="B429" s="155"/>
      <c r="C429" s="183" t="s">
        <v>620</v>
      </c>
      <c r="D429" s="159"/>
      <c r="E429" s="160">
        <v>1.59</v>
      </c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47"/>
      <c r="Z429" s="147"/>
      <c r="AA429" s="147"/>
      <c r="AB429" s="147"/>
      <c r="AC429" s="147"/>
      <c r="AD429" s="147"/>
      <c r="AE429" s="147"/>
      <c r="AF429" s="147"/>
      <c r="AG429" s="147" t="s">
        <v>132</v>
      </c>
      <c r="AH429" s="147">
        <v>0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1" x14ac:dyDescent="0.2">
      <c r="A430" s="154"/>
      <c r="B430" s="155"/>
      <c r="C430" s="183" t="s">
        <v>621</v>
      </c>
      <c r="D430" s="159"/>
      <c r="E430" s="160">
        <v>19.61</v>
      </c>
      <c r="F430" s="157"/>
      <c r="G430" s="157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  <c r="S430" s="157"/>
      <c r="T430" s="157"/>
      <c r="U430" s="157"/>
      <c r="V430" s="157"/>
      <c r="W430" s="157"/>
      <c r="X430" s="157"/>
      <c r="Y430" s="147"/>
      <c r="Z430" s="147"/>
      <c r="AA430" s="147"/>
      <c r="AB430" s="147"/>
      <c r="AC430" s="147"/>
      <c r="AD430" s="147"/>
      <c r="AE430" s="147"/>
      <c r="AF430" s="147"/>
      <c r="AG430" s="147" t="s">
        <v>132</v>
      </c>
      <c r="AH430" s="147">
        <v>0</v>
      </c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54"/>
      <c r="B431" s="155"/>
      <c r="C431" s="183" t="s">
        <v>622</v>
      </c>
      <c r="D431" s="159"/>
      <c r="E431" s="160">
        <v>14.99</v>
      </c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57"/>
      <c r="Y431" s="147"/>
      <c r="Z431" s="147"/>
      <c r="AA431" s="147"/>
      <c r="AB431" s="147"/>
      <c r="AC431" s="147"/>
      <c r="AD431" s="147"/>
      <c r="AE431" s="147"/>
      <c r="AF431" s="147"/>
      <c r="AG431" s="147" t="s">
        <v>132</v>
      </c>
      <c r="AH431" s="147">
        <v>0</v>
      </c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54"/>
      <c r="B432" s="155"/>
      <c r="C432" s="192" t="s">
        <v>623</v>
      </c>
      <c r="D432" s="188"/>
      <c r="E432" s="189">
        <v>6.4401999999999999</v>
      </c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7"/>
      <c r="Z432" s="147"/>
      <c r="AA432" s="147"/>
      <c r="AB432" s="147"/>
      <c r="AC432" s="147"/>
      <c r="AD432" s="147"/>
      <c r="AE432" s="147"/>
      <c r="AF432" s="147"/>
      <c r="AG432" s="147" t="s">
        <v>132</v>
      </c>
      <c r="AH432" s="147">
        <v>4</v>
      </c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1" x14ac:dyDescent="0.2">
      <c r="A433" s="168">
        <v>108</v>
      </c>
      <c r="B433" s="169" t="s">
        <v>624</v>
      </c>
      <c r="C433" s="182" t="s">
        <v>625</v>
      </c>
      <c r="D433" s="170" t="s">
        <v>223</v>
      </c>
      <c r="E433" s="171">
        <v>328.4502</v>
      </c>
      <c r="F433" s="172"/>
      <c r="G433" s="173">
        <f>ROUND(E433*F433,2)</f>
        <v>0</v>
      </c>
      <c r="H433" s="158"/>
      <c r="I433" s="157">
        <f>ROUND(E433*H433,2)</f>
        <v>0</v>
      </c>
      <c r="J433" s="158"/>
      <c r="K433" s="157">
        <f>ROUND(E433*J433,2)</f>
        <v>0</v>
      </c>
      <c r="L433" s="157">
        <v>15</v>
      </c>
      <c r="M433" s="157">
        <f>G433*(1+L433/100)</f>
        <v>0</v>
      </c>
      <c r="N433" s="157">
        <v>0</v>
      </c>
      <c r="O433" s="157">
        <f>ROUND(E433*N433,2)</f>
        <v>0</v>
      </c>
      <c r="P433" s="157">
        <v>0</v>
      </c>
      <c r="Q433" s="157">
        <f>ROUND(E433*P433,2)</f>
        <v>0</v>
      </c>
      <c r="R433" s="157"/>
      <c r="S433" s="157" t="s">
        <v>128</v>
      </c>
      <c r="T433" s="157" t="s">
        <v>128</v>
      </c>
      <c r="U433" s="157">
        <v>4.3220000000000001E-2</v>
      </c>
      <c r="V433" s="157">
        <f>ROUND(E433*U433,2)</f>
        <v>14.2</v>
      </c>
      <c r="W433" s="157"/>
      <c r="X433" s="157" t="s">
        <v>129</v>
      </c>
      <c r="Y433" s="147"/>
      <c r="Z433" s="147"/>
      <c r="AA433" s="147"/>
      <c r="AB433" s="147"/>
      <c r="AC433" s="147"/>
      <c r="AD433" s="147"/>
      <c r="AE433" s="147"/>
      <c r="AF433" s="147"/>
      <c r="AG433" s="147" t="s">
        <v>580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1" x14ac:dyDescent="0.2">
      <c r="A434" s="154"/>
      <c r="B434" s="155"/>
      <c r="C434" s="183" t="s">
        <v>626</v>
      </c>
      <c r="D434" s="159"/>
      <c r="E434" s="160">
        <v>200</v>
      </c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57"/>
      <c r="Y434" s="147"/>
      <c r="Z434" s="147"/>
      <c r="AA434" s="147"/>
      <c r="AB434" s="147"/>
      <c r="AC434" s="147"/>
      <c r="AD434" s="147"/>
      <c r="AE434" s="147"/>
      <c r="AF434" s="147"/>
      <c r="AG434" s="147" t="s">
        <v>132</v>
      </c>
      <c r="AH434" s="147">
        <v>0</v>
      </c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1" x14ac:dyDescent="0.2">
      <c r="A435" s="154"/>
      <c r="B435" s="155"/>
      <c r="C435" s="183" t="s">
        <v>627</v>
      </c>
      <c r="D435" s="159"/>
      <c r="E435" s="160"/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47"/>
      <c r="Z435" s="147"/>
      <c r="AA435" s="147"/>
      <c r="AB435" s="147"/>
      <c r="AC435" s="147"/>
      <c r="AD435" s="147"/>
      <c r="AE435" s="147"/>
      <c r="AF435" s="147"/>
      <c r="AG435" s="147" t="s">
        <v>132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1" x14ac:dyDescent="0.2">
      <c r="A436" s="154"/>
      <c r="B436" s="155"/>
      <c r="C436" s="183" t="s">
        <v>613</v>
      </c>
      <c r="D436" s="159"/>
      <c r="E436" s="160">
        <v>10.95</v>
      </c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47"/>
      <c r="Z436" s="147"/>
      <c r="AA436" s="147"/>
      <c r="AB436" s="147"/>
      <c r="AC436" s="147"/>
      <c r="AD436" s="147"/>
      <c r="AE436" s="147"/>
      <c r="AF436" s="147"/>
      <c r="AG436" s="147" t="s">
        <v>132</v>
      </c>
      <c r="AH436" s="147">
        <v>0</v>
      </c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1" x14ac:dyDescent="0.2">
      <c r="A437" s="154"/>
      <c r="B437" s="155"/>
      <c r="C437" s="183" t="s">
        <v>614</v>
      </c>
      <c r="D437" s="159"/>
      <c r="E437" s="160">
        <v>19.28</v>
      </c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57"/>
      <c r="Y437" s="147"/>
      <c r="Z437" s="147"/>
      <c r="AA437" s="147"/>
      <c r="AB437" s="147"/>
      <c r="AC437" s="147"/>
      <c r="AD437" s="147"/>
      <c r="AE437" s="147"/>
      <c r="AF437" s="147"/>
      <c r="AG437" s="147" t="s">
        <v>132</v>
      </c>
      <c r="AH437" s="147">
        <v>0</v>
      </c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1" x14ac:dyDescent="0.2">
      <c r="A438" s="154"/>
      <c r="B438" s="155"/>
      <c r="C438" s="183" t="s">
        <v>615</v>
      </c>
      <c r="D438" s="159"/>
      <c r="E438" s="160">
        <v>27.16</v>
      </c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57"/>
      <c r="Y438" s="147"/>
      <c r="Z438" s="147"/>
      <c r="AA438" s="147"/>
      <c r="AB438" s="147"/>
      <c r="AC438" s="147"/>
      <c r="AD438" s="147"/>
      <c r="AE438" s="147"/>
      <c r="AF438" s="147"/>
      <c r="AG438" s="147" t="s">
        <v>132</v>
      </c>
      <c r="AH438" s="147">
        <v>0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1" x14ac:dyDescent="0.2">
      <c r="A439" s="154"/>
      <c r="B439" s="155"/>
      <c r="C439" s="183" t="s">
        <v>616</v>
      </c>
      <c r="D439" s="159"/>
      <c r="E439" s="160">
        <v>3.67</v>
      </c>
      <c r="F439" s="157"/>
      <c r="G439" s="157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  <c r="S439" s="157"/>
      <c r="T439" s="157"/>
      <c r="U439" s="157"/>
      <c r="V439" s="157"/>
      <c r="W439" s="157"/>
      <c r="X439" s="157"/>
      <c r="Y439" s="147"/>
      <c r="Z439" s="147"/>
      <c r="AA439" s="147"/>
      <c r="AB439" s="147"/>
      <c r="AC439" s="147"/>
      <c r="AD439" s="147"/>
      <c r="AE439" s="147"/>
      <c r="AF439" s="147"/>
      <c r="AG439" s="147" t="s">
        <v>132</v>
      </c>
      <c r="AH439" s="147">
        <v>0</v>
      </c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1" x14ac:dyDescent="0.2">
      <c r="A440" s="154"/>
      <c r="B440" s="155"/>
      <c r="C440" s="183" t="s">
        <v>617</v>
      </c>
      <c r="D440" s="159"/>
      <c r="E440" s="160">
        <v>8.15</v>
      </c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57"/>
      <c r="Y440" s="147"/>
      <c r="Z440" s="147"/>
      <c r="AA440" s="147"/>
      <c r="AB440" s="147"/>
      <c r="AC440" s="147"/>
      <c r="AD440" s="147"/>
      <c r="AE440" s="147"/>
      <c r="AF440" s="147"/>
      <c r="AG440" s="147" t="s">
        <v>132</v>
      </c>
      <c r="AH440" s="147">
        <v>0</v>
      </c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54"/>
      <c r="B441" s="155"/>
      <c r="C441" s="183" t="s">
        <v>618</v>
      </c>
      <c r="D441" s="159"/>
      <c r="E441" s="160">
        <v>9.41</v>
      </c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57"/>
      <c r="Y441" s="147"/>
      <c r="Z441" s="147"/>
      <c r="AA441" s="147"/>
      <c r="AB441" s="147"/>
      <c r="AC441" s="147"/>
      <c r="AD441" s="147"/>
      <c r="AE441" s="147"/>
      <c r="AF441" s="147"/>
      <c r="AG441" s="147" t="s">
        <v>132</v>
      </c>
      <c r="AH441" s="147">
        <v>0</v>
      </c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1" x14ac:dyDescent="0.2">
      <c r="A442" s="154"/>
      <c r="B442" s="155"/>
      <c r="C442" s="183" t="s">
        <v>619</v>
      </c>
      <c r="D442" s="159"/>
      <c r="E442" s="160">
        <v>7.2</v>
      </c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47"/>
      <c r="Z442" s="147"/>
      <c r="AA442" s="147"/>
      <c r="AB442" s="147"/>
      <c r="AC442" s="147"/>
      <c r="AD442" s="147"/>
      <c r="AE442" s="147"/>
      <c r="AF442" s="147"/>
      <c r="AG442" s="147" t="s">
        <v>132</v>
      </c>
      <c r="AH442" s="147">
        <v>0</v>
      </c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1" x14ac:dyDescent="0.2">
      <c r="A443" s="154"/>
      <c r="B443" s="155"/>
      <c r="C443" s="183" t="s">
        <v>620</v>
      </c>
      <c r="D443" s="159"/>
      <c r="E443" s="160">
        <v>1.59</v>
      </c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57"/>
      <c r="Y443" s="147"/>
      <c r="Z443" s="147"/>
      <c r="AA443" s="147"/>
      <c r="AB443" s="147"/>
      <c r="AC443" s="147"/>
      <c r="AD443" s="147"/>
      <c r="AE443" s="147"/>
      <c r="AF443" s="147"/>
      <c r="AG443" s="147" t="s">
        <v>132</v>
      </c>
      <c r="AH443" s="147">
        <v>0</v>
      </c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1" x14ac:dyDescent="0.2">
      <c r="A444" s="154"/>
      <c r="B444" s="155"/>
      <c r="C444" s="183" t="s">
        <v>621</v>
      </c>
      <c r="D444" s="159"/>
      <c r="E444" s="160">
        <v>19.61</v>
      </c>
      <c r="F444" s="157"/>
      <c r="G444" s="157"/>
      <c r="H444" s="157"/>
      <c r="I444" s="157"/>
      <c r="J444" s="157"/>
      <c r="K444" s="157"/>
      <c r="L444" s="157"/>
      <c r="M444" s="157"/>
      <c r="N444" s="157"/>
      <c r="O444" s="157"/>
      <c r="P444" s="157"/>
      <c r="Q444" s="157"/>
      <c r="R444" s="157"/>
      <c r="S444" s="157"/>
      <c r="T444" s="157"/>
      <c r="U444" s="157"/>
      <c r="V444" s="157"/>
      <c r="W444" s="157"/>
      <c r="X444" s="157"/>
      <c r="Y444" s="147"/>
      <c r="Z444" s="147"/>
      <c r="AA444" s="147"/>
      <c r="AB444" s="147"/>
      <c r="AC444" s="147"/>
      <c r="AD444" s="147"/>
      <c r="AE444" s="147"/>
      <c r="AF444" s="147"/>
      <c r="AG444" s="147" t="s">
        <v>132</v>
      </c>
      <c r="AH444" s="147">
        <v>0</v>
      </c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1" x14ac:dyDescent="0.2">
      <c r="A445" s="154"/>
      <c r="B445" s="155"/>
      <c r="C445" s="183" t="s">
        <v>622</v>
      </c>
      <c r="D445" s="159"/>
      <c r="E445" s="160">
        <v>14.99</v>
      </c>
      <c r="F445" s="157"/>
      <c r="G445" s="157"/>
      <c r="H445" s="157"/>
      <c r="I445" s="157"/>
      <c r="J445" s="157"/>
      <c r="K445" s="157"/>
      <c r="L445" s="157"/>
      <c r="M445" s="157"/>
      <c r="N445" s="157"/>
      <c r="O445" s="157"/>
      <c r="P445" s="157"/>
      <c r="Q445" s="157"/>
      <c r="R445" s="157"/>
      <c r="S445" s="157"/>
      <c r="T445" s="157"/>
      <c r="U445" s="157"/>
      <c r="V445" s="157"/>
      <c r="W445" s="157"/>
      <c r="X445" s="157"/>
      <c r="Y445" s="147"/>
      <c r="Z445" s="147"/>
      <c r="AA445" s="147"/>
      <c r="AB445" s="147"/>
      <c r="AC445" s="147"/>
      <c r="AD445" s="147"/>
      <c r="AE445" s="147"/>
      <c r="AF445" s="147"/>
      <c r="AG445" s="147" t="s">
        <v>132</v>
      </c>
      <c r="AH445" s="147">
        <v>0</v>
      </c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1" x14ac:dyDescent="0.2">
      <c r="A446" s="154"/>
      <c r="B446" s="155"/>
      <c r="C446" s="192" t="s">
        <v>623</v>
      </c>
      <c r="D446" s="188"/>
      <c r="E446" s="189">
        <v>6.4401999999999999</v>
      </c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57"/>
      <c r="Y446" s="147"/>
      <c r="Z446" s="147"/>
      <c r="AA446" s="147"/>
      <c r="AB446" s="147"/>
      <c r="AC446" s="147"/>
      <c r="AD446" s="147"/>
      <c r="AE446" s="147"/>
      <c r="AF446" s="147"/>
      <c r="AG446" s="147" t="s">
        <v>132</v>
      </c>
      <c r="AH446" s="147">
        <v>4</v>
      </c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1" x14ac:dyDescent="0.2">
      <c r="A447" s="168">
        <v>109</v>
      </c>
      <c r="B447" s="169" t="s">
        <v>628</v>
      </c>
      <c r="C447" s="182" t="s">
        <v>629</v>
      </c>
      <c r="D447" s="170" t="s">
        <v>223</v>
      </c>
      <c r="E447" s="171">
        <v>328.4502</v>
      </c>
      <c r="F447" s="172"/>
      <c r="G447" s="173">
        <f>ROUND(E447*F447,2)</f>
        <v>0</v>
      </c>
      <c r="H447" s="158"/>
      <c r="I447" s="157">
        <f>ROUND(E447*H447,2)</f>
        <v>0</v>
      </c>
      <c r="J447" s="158"/>
      <c r="K447" s="157">
        <f>ROUND(E447*J447,2)</f>
        <v>0</v>
      </c>
      <c r="L447" s="157">
        <v>15</v>
      </c>
      <c r="M447" s="157">
        <f>G447*(1+L447/100)</f>
        <v>0</v>
      </c>
      <c r="N447" s="157">
        <v>3.5E-4</v>
      </c>
      <c r="O447" s="157">
        <f>ROUND(E447*N447,2)</f>
        <v>0.11</v>
      </c>
      <c r="P447" s="157">
        <v>0</v>
      </c>
      <c r="Q447" s="157">
        <f>ROUND(E447*P447,2)</f>
        <v>0</v>
      </c>
      <c r="R447" s="157"/>
      <c r="S447" s="157" t="s">
        <v>128</v>
      </c>
      <c r="T447" s="157" t="s">
        <v>128</v>
      </c>
      <c r="U447" s="157">
        <v>1.35E-2</v>
      </c>
      <c r="V447" s="157">
        <f>ROUND(E447*U447,2)</f>
        <v>4.43</v>
      </c>
      <c r="W447" s="157"/>
      <c r="X447" s="157" t="s">
        <v>129</v>
      </c>
      <c r="Y447" s="147"/>
      <c r="Z447" s="147"/>
      <c r="AA447" s="147"/>
      <c r="AB447" s="147"/>
      <c r="AC447" s="147"/>
      <c r="AD447" s="147"/>
      <c r="AE447" s="147"/>
      <c r="AF447" s="147"/>
      <c r="AG447" s="147" t="s">
        <v>228</v>
      </c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1" x14ac:dyDescent="0.2">
      <c r="A448" s="154"/>
      <c r="B448" s="155"/>
      <c r="C448" s="183" t="s">
        <v>630</v>
      </c>
      <c r="D448" s="159"/>
      <c r="E448" s="160">
        <v>328.4502</v>
      </c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47"/>
      <c r="Z448" s="147"/>
      <c r="AA448" s="147"/>
      <c r="AB448" s="147"/>
      <c r="AC448" s="147"/>
      <c r="AD448" s="147"/>
      <c r="AE448" s="147"/>
      <c r="AF448" s="147"/>
      <c r="AG448" s="147" t="s">
        <v>132</v>
      </c>
      <c r="AH448" s="147">
        <v>5</v>
      </c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1" x14ac:dyDescent="0.2">
      <c r="A449" s="168">
        <v>110</v>
      </c>
      <c r="B449" s="169" t="s">
        <v>631</v>
      </c>
      <c r="C449" s="182" t="s">
        <v>678</v>
      </c>
      <c r="D449" s="170" t="s">
        <v>223</v>
      </c>
      <c r="E449" s="171">
        <v>25.032</v>
      </c>
      <c r="F449" s="172"/>
      <c r="G449" s="173">
        <f>ROUND(E449*F449,2)</f>
        <v>0</v>
      </c>
      <c r="H449" s="158"/>
      <c r="I449" s="157">
        <f>ROUND(E449*H449,2)</f>
        <v>0</v>
      </c>
      <c r="J449" s="158"/>
      <c r="K449" s="157">
        <f>ROUND(E449*J449,2)</f>
        <v>0</v>
      </c>
      <c r="L449" s="157">
        <v>15</v>
      </c>
      <c r="M449" s="157">
        <f>G449*(1+L449/100)</f>
        <v>0</v>
      </c>
      <c r="N449" s="157">
        <v>2.1000000000000001E-4</v>
      </c>
      <c r="O449" s="157">
        <f>ROUND(E449*N449,2)</f>
        <v>0.01</v>
      </c>
      <c r="P449" s="157">
        <v>0</v>
      </c>
      <c r="Q449" s="157">
        <f>ROUND(E449*P449,2)</f>
        <v>0</v>
      </c>
      <c r="R449" s="157"/>
      <c r="S449" s="157" t="s">
        <v>145</v>
      </c>
      <c r="T449" s="157" t="s">
        <v>146</v>
      </c>
      <c r="U449" s="157">
        <v>7.0000000000000007E-2</v>
      </c>
      <c r="V449" s="157">
        <f>ROUND(E449*U449,2)</f>
        <v>1.75</v>
      </c>
      <c r="W449" s="157"/>
      <c r="X449" s="157" t="s">
        <v>129</v>
      </c>
      <c r="Y449" s="147"/>
      <c r="Z449" s="147"/>
      <c r="AA449" s="147"/>
      <c r="AB449" s="147"/>
      <c r="AC449" s="147"/>
      <c r="AD449" s="147"/>
      <c r="AE449" s="147"/>
      <c r="AF449" s="147"/>
      <c r="AG449" s="147" t="s">
        <v>228</v>
      </c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54"/>
      <c r="B450" s="155"/>
      <c r="C450" s="183" t="s">
        <v>409</v>
      </c>
      <c r="D450" s="159"/>
      <c r="E450" s="160"/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  <c r="S450" s="157"/>
      <c r="T450" s="157"/>
      <c r="U450" s="157"/>
      <c r="V450" s="157"/>
      <c r="W450" s="157"/>
      <c r="X450" s="157"/>
      <c r="Y450" s="147"/>
      <c r="Z450" s="147"/>
      <c r="AA450" s="147"/>
      <c r="AB450" s="147"/>
      <c r="AC450" s="147"/>
      <c r="AD450" s="147"/>
      <c r="AE450" s="147"/>
      <c r="AF450" s="147"/>
      <c r="AG450" s="147" t="s">
        <v>132</v>
      </c>
      <c r="AH450" s="147">
        <v>0</v>
      </c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54"/>
      <c r="B451" s="155"/>
      <c r="C451" s="183" t="s">
        <v>449</v>
      </c>
      <c r="D451" s="159"/>
      <c r="E451" s="160">
        <v>23.84</v>
      </c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47"/>
      <c r="Z451" s="147"/>
      <c r="AA451" s="147"/>
      <c r="AB451" s="147"/>
      <c r="AC451" s="147"/>
      <c r="AD451" s="147"/>
      <c r="AE451" s="147"/>
      <c r="AF451" s="147"/>
      <c r="AG451" s="147" t="s">
        <v>132</v>
      </c>
      <c r="AH451" s="147">
        <v>0</v>
      </c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54"/>
      <c r="B452" s="155"/>
      <c r="C452" s="192" t="s">
        <v>439</v>
      </c>
      <c r="D452" s="188"/>
      <c r="E452" s="189">
        <v>1.1919999999999999</v>
      </c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47"/>
      <c r="Z452" s="147"/>
      <c r="AA452" s="147"/>
      <c r="AB452" s="147"/>
      <c r="AC452" s="147"/>
      <c r="AD452" s="147"/>
      <c r="AE452" s="147"/>
      <c r="AF452" s="147"/>
      <c r="AG452" s="147" t="s">
        <v>132</v>
      </c>
      <c r="AH452" s="147">
        <v>4</v>
      </c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ht="22.5" outlineLevel="1" x14ac:dyDescent="0.2">
      <c r="A453" s="168">
        <v>111</v>
      </c>
      <c r="B453" s="169" t="s">
        <v>632</v>
      </c>
      <c r="C453" s="182" t="s">
        <v>633</v>
      </c>
      <c r="D453" s="170" t="s">
        <v>223</v>
      </c>
      <c r="E453" s="171">
        <v>1520.63147</v>
      </c>
      <c r="F453" s="172"/>
      <c r="G453" s="173">
        <f>ROUND(E453*F453,2)</f>
        <v>0</v>
      </c>
      <c r="H453" s="158"/>
      <c r="I453" s="157">
        <f>ROUND(E453*H453,2)</f>
        <v>0</v>
      </c>
      <c r="J453" s="158"/>
      <c r="K453" s="157">
        <f>ROUND(E453*J453,2)</f>
        <v>0</v>
      </c>
      <c r="L453" s="157">
        <v>15</v>
      </c>
      <c r="M453" s="157">
        <f>G453*(1+L453/100)</f>
        <v>0</v>
      </c>
      <c r="N453" s="157">
        <v>2.5999999999999998E-4</v>
      </c>
      <c r="O453" s="157">
        <f>ROUND(E453*N453,2)</f>
        <v>0.4</v>
      </c>
      <c r="P453" s="157">
        <v>0</v>
      </c>
      <c r="Q453" s="157">
        <f>ROUND(E453*P453,2)</f>
        <v>0</v>
      </c>
      <c r="R453" s="157"/>
      <c r="S453" s="157" t="s">
        <v>145</v>
      </c>
      <c r="T453" s="157" t="s">
        <v>146</v>
      </c>
      <c r="U453" s="157">
        <v>0</v>
      </c>
      <c r="V453" s="157">
        <f>ROUND(E453*U453,2)</f>
        <v>0</v>
      </c>
      <c r="W453" s="157"/>
      <c r="X453" s="157" t="s">
        <v>129</v>
      </c>
      <c r="Y453" s="147"/>
      <c r="Z453" s="147"/>
      <c r="AA453" s="147"/>
      <c r="AB453" s="147"/>
      <c r="AC453" s="147"/>
      <c r="AD453" s="147"/>
      <c r="AE453" s="147"/>
      <c r="AF453" s="147"/>
      <c r="AG453" s="147" t="s">
        <v>580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1" x14ac:dyDescent="0.2">
      <c r="A454" s="154"/>
      <c r="B454" s="155"/>
      <c r="C454" s="183" t="s">
        <v>634</v>
      </c>
      <c r="D454" s="159"/>
      <c r="E454" s="160"/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  <c r="S454" s="157"/>
      <c r="T454" s="157"/>
      <c r="U454" s="157"/>
      <c r="V454" s="157"/>
      <c r="W454" s="157"/>
      <c r="X454" s="157"/>
      <c r="Y454" s="147"/>
      <c r="Z454" s="147"/>
      <c r="AA454" s="147"/>
      <c r="AB454" s="147"/>
      <c r="AC454" s="147"/>
      <c r="AD454" s="147"/>
      <c r="AE454" s="147"/>
      <c r="AF454" s="147"/>
      <c r="AG454" s="147" t="s">
        <v>132</v>
      </c>
      <c r="AH454" s="147">
        <v>0</v>
      </c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1" x14ac:dyDescent="0.2">
      <c r="A455" s="154"/>
      <c r="B455" s="155"/>
      <c r="C455" s="183" t="s">
        <v>635</v>
      </c>
      <c r="D455" s="159"/>
      <c r="E455" s="160">
        <v>320.39999999999998</v>
      </c>
      <c r="F455" s="157"/>
      <c r="G455" s="157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  <c r="S455" s="157"/>
      <c r="T455" s="157"/>
      <c r="U455" s="157"/>
      <c r="V455" s="157"/>
      <c r="W455" s="157"/>
      <c r="X455" s="157"/>
      <c r="Y455" s="147"/>
      <c r="Z455" s="147"/>
      <c r="AA455" s="147"/>
      <c r="AB455" s="147"/>
      <c r="AC455" s="147"/>
      <c r="AD455" s="147"/>
      <c r="AE455" s="147"/>
      <c r="AF455" s="147"/>
      <c r="AG455" s="147" t="s">
        <v>132</v>
      </c>
      <c r="AH455" s="147">
        <v>5</v>
      </c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54"/>
      <c r="B456" s="155"/>
      <c r="C456" s="183" t="s">
        <v>636</v>
      </c>
      <c r="D456" s="159"/>
      <c r="E456" s="160"/>
      <c r="F456" s="157"/>
      <c r="G456" s="157"/>
      <c r="H456" s="157"/>
      <c r="I456" s="157"/>
      <c r="J456" s="157"/>
      <c r="K456" s="157"/>
      <c r="L456" s="157"/>
      <c r="M456" s="157"/>
      <c r="N456" s="157"/>
      <c r="O456" s="157"/>
      <c r="P456" s="157"/>
      <c r="Q456" s="157"/>
      <c r="R456" s="157"/>
      <c r="S456" s="157"/>
      <c r="T456" s="157"/>
      <c r="U456" s="157"/>
      <c r="V456" s="157"/>
      <c r="W456" s="157"/>
      <c r="X456" s="157"/>
      <c r="Y456" s="147"/>
      <c r="Z456" s="147"/>
      <c r="AA456" s="147"/>
      <c r="AB456" s="147"/>
      <c r="AC456" s="147"/>
      <c r="AD456" s="147"/>
      <c r="AE456" s="147"/>
      <c r="AF456" s="147"/>
      <c r="AG456" s="147" t="s">
        <v>132</v>
      </c>
      <c r="AH456" s="147">
        <v>0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54"/>
      <c r="B457" s="155"/>
      <c r="C457" s="183" t="s">
        <v>443</v>
      </c>
      <c r="D457" s="159"/>
      <c r="E457" s="160">
        <v>799.37025000000006</v>
      </c>
      <c r="F457" s="157"/>
      <c r="G457" s="157"/>
      <c r="H457" s="157"/>
      <c r="I457" s="157"/>
      <c r="J457" s="157"/>
      <c r="K457" s="157"/>
      <c r="L457" s="157"/>
      <c r="M457" s="157"/>
      <c r="N457" s="157"/>
      <c r="O457" s="157"/>
      <c r="P457" s="157"/>
      <c r="Q457" s="157"/>
      <c r="R457" s="157"/>
      <c r="S457" s="157"/>
      <c r="T457" s="157"/>
      <c r="U457" s="157"/>
      <c r="V457" s="157"/>
      <c r="W457" s="157"/>
      <c r="X457" s="157"/>
      <c r="Y457" s="147"/>
      <c r="Z457" s="147"/>
      <c r="AA457" s="147"/>
      <c r="AB457" s="147"/>
      <c r="AC457" s="147"/>
      <c r="AD457" s="147"/>
      <c r="AE457" s="147"/>
      <c r="AF457" s="147"/>
      <c r="AG457" s="147" t="s">
        <v>132</v>
      </c>
      <c r="AH457" s="147">
        <v>5</v>
      </c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1" x14ac:dyDescent="0.2">
      <c r="A458" s="154"/>
      <c r="B458" s="155"/>
      <c r="C458" s="183" t="s">
        <v>637</v>
      </c>
      <c r="D458" s="159"/>
      <c r="E458" s="160"/>
      <c r="F458" s="157"/>
      <c r="G458" s="157"/>
      <c r="H458" s="157"/>
      <c r="I458" s="157"/>
      <c r="J458" s="157"/>
      <c r="K458" s="157"/>
      <c r="L458" s="157"/>
      <c r="M458" s="157"/>
      <c r="N458" s="157"/>
      <c r="O458" s="157"/>
      <c r="P458" s="157"/>
      <c r="Q458" s="157"/>
      <c r="R458" s="157"/>
      <c r="S458" s="157"/>
      <c r="T458" s="157"/>
      <c r="U458" s="157"/>
      <c r="V458" s="157"/>
      <c r="W458" s="157"/>
      <c r="X458" s="157"/>
      <c r="Y458" s="147"/>
      <c r="Z458" s="147"/>
      <c r="AA458" s="147"/>
      <c r="AB458" s="147"/>
      <c r="AC458" s="147"/>
      <c r="AD458" s="147"/>
      <c r="AE458" s="147"/>
      <c r="AF458" s="147"/>
      <c r="AG458" s="147" t="s">
        <v>132</v>
      </c>
      <c r="AH458" s="147">
        <v>0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54"/>
      <c r="B459" s="155"/>
      <c r="C459" s="183" t="s">
        <v>630</v>
      </c>
      <c r="D459" s="159"/>
      <c r="E459" s="160">
        <v>328.4502</v>
      </c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57"/>
      <c r="Y459" s="147"/>
      <c r="Z459" s="147"/>
      <c r="AA459" s="147"/>
      <c r="AB459" s="147"/>
      <c r="AC459" s="147"/>
      <c r="AD459" s="147"/>
      <c r="AE459" s="147"/>
      <c r="AF459" s="147"/>
      <c r="AG459" s="147" t="s">
        <v>132</v>
      </c>
      <c r="AH459" s="147">
        <v>5</v>
      </c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54"/>
      <c r="B460" s="155"/>
      <c r="C460" s="192" t="s">
        <v>439</v>
      </c>
      <c r="D460" s="188"/>
      <c r="E460" s="189">
        <v>72.411019999999994</v>
      </c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  <c r="S460" s="157"/>
      <c r="T460" s="157"/>
      <c r="U460" s="157"/>
      <c r="V460" s="157"/>
      <c r="W460" s="157"/>
      <c r="X460" s="157"/>
      <c r="Y460" s="147"/>
      <c r="Z460" s="147"/>
      <c r="AA460" s="147"/>
      <c r="AB460" s="147"/>
      <c r="AC460" s="147"/>
      <c r="AD460" s="147"/>
      <c r="AE460" s="147"/>
      <c r="AF460" s="147"/>
      <c r="AG460" s="147" t="s">
        <v>132</v>
      </c>
      <c r="AH460" s="147">
        <v>4</v>
      </c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x14ac:dyDescent="0.2">
      <c r="A461" s="162" t="s">
        <v>123</v>
      </c>
      <c r="B461" s="163" t="s">
        <v>93</v>
      </c>
      <c r="C461" s="181" t="s">
        <v>94</v>
      </c>
      <c r="D461" s="164"/>
      <c r="E461" s="165"/>
      <c r="F461" s="166"/>
      <c r="G461" s="167">
        <f>SUMIF(AG462:AG465,"&lt;&gt;NOR",G462:G465)</f>
        <v>0</v>
      </c>
      <c r="H461" s="161"/>
      <c r="I461" s="161">
        <f>SUM(I462:I465)</f>
        <v>0</v>
      </c>
      <c r="J461" s="161"/>
      <c r="K461" s="161">
        <f>SUM(K462:K465)</f>
        <v>0</v>
      </c>
      <c r="L461" s="161"/>
      <c r="M461" s="161">
        <f>SUM(M462:M465)</f>
        <v>0</v>
      </c>
      <c r="N461" s="161"/>
      <c r="O461" s="161">
        <f>SUM(O462:O465)</f>
        <v>0</v>
      </c>
      <c r="P461" s="161"/>
      <c r="Q461" s="161">
        <f>SUM(Q462:Q465)</f>
        <v>0</v>
      </c>
      <c r="R461" s="161"/>
      <c r="S461" s="161"/>
      <c r="T461" s="161"/>
      <c r="U461" s="161"/>
      <c r="V461" s="161">
        <f>SUM(V462:V465)</f>
        <v>61.45</v>
      </c>
      <c r="W461" s="161"/>
      <c r="X461" s="161"/>
      <c r="AG461" t="s">
        <v>124</v>
      </c>
    </row>
    <row r="462" spans="1:60" outlineLevel="1" x14ac:dyDescent="0.2">
      <c r="A462" s="168">
        <v>112</v>
      </c>
      <c r="B462" s="169" t="s">
        <v>638</v>
      </c>
      <c r="C462" s="182" t="s">
        <v>639</v>
      </c>
      <c r="D462" s="170" t="s">
        <v>196</v>
      </c>
      <c r="E462" s="171">
        <v>125.41052000000001</v>
      </c>
      <c r="F462" s="172"/>
      <c r="G462" s="173">
        <f>ROUND(E462*F462,2)</f>
        <v>0</v>
      </c>
      <c r="H462" s="158"/>
      <c r="I462" s="157">
        <f>ROUND(E462*H462,2)</f>
        <v>0</v>
      </c>
      <c r="J462" s="158"/>
      <c r="K462" s="157">
        <f>ROUND(E462*J462,2)</f>
        <v>0</v>
      </c>
      <c r="L462" s="157">
        <v>15</v>
      </c>
      <c r="M462" s="157">
        <f>G462*(1+L462/100)</f>
        <v>0</v>
      </c>
      <c r="N462" s="157">
        <v>0</v>
      </c>
      <c r="O462" s="157">
        <f>ROUND(E462*N462,2)</f>
        <v>0</v>
      </c>
      <c r="P462" s="157">
        <v>0</v>
      </c>
      <c r="Q462" s="157">
        <f>ROUND(E462*P462,2)</f>
        <v>0</v>
      </c>
      <c r="R462" s="157"/>
      <c r="S462" s="157" t="s">
        <v>128</v>
      </c>
      <c r="T462" s="157" t="s">
        <v>128</v>
      </c>
      <c r="U462" s="157">
        <v>0.49</v>
      </c>
      <c r="V462" s="157">
        <f>ROUND(E462*U462,2)</f>
        <v>61.45</v>
      </c>
      <c r="W462" s="157"/>
      <c r="X462" s="157" t="s">
        <v>640</v>
      </c>
      <c r="Y462" s="147"/>
      <c r="Z462" s="147"/>
      <c r="AA462" s="147"/>
      <c r="AB462" s="147"/>
      <c r="AC462" s="147"/>
      <c r="AD462" s="147"/>
      <c r="AE462" s="147"/>
      <c r="AF462" s="147"/>
      <c r="AG462" s="147" t="s">
        <v>641</v>
      </c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54"/>
      <c r="B463" s="155"/>
      <c r="C463" s="272" t="s">
        <v>642</v>
      </c>
      <c r="D463" s="273"/>
      <c r="E463" s="273"/>
      <c r="F463" s="273"/>
      <c r="G463" s="273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  <c r="S463" s="157"/>
      <c r="T463" s="157"/>
      <c r="U463" s="157"/>
      <c r="V463" s="157"/>
      <c r="W463" s="157"/>
      <c r="X463" s="157"/>
      <c r="Y463" s="147"/>
      <c r="Z463" s="147"/>
      <c r="AA463" s="147"/>
      <c r="AB463" s="147"/>
      <c r="AC463" s="147"/>
      <c r="AD463" s="147"/>
      <c r="AE463" s="147"/>
      <c r="AF463" s="147"/>
      <c r="AG463" s="147" t="s">
        <v>290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1" x14ac:dyDescent="0.2">
      <c r="A464" s="174">
        <v>113</v>
      </c>
      <c r="B464" s="175" t="s">
        <v>643</v>
      </c>
      <c r="C464" s="184" t="s">
        <v>644</v>
      </c>
      <c r="D464" s="176" t="s">
        <v>196</v>
      </c>
      <c r="E464" s="177">
        <v>1128.6946399999999</v>
      </c>
      <c r="F464" s="178"/>
      <c r="G464" s="179">
        <f>ROUND(E464*F464,2)</f>
        <v>0</v>
      </c>
      <c r="H464" s="158"/>
      <c r="I464" s="157">
        <f>ROUND(E464*H464,2)</f>
        <v>0</v>
      </c>
      <c r="J464" s="158"/>
      <c r="K464" s="157">
        <f>ROUND(E464*J464,2)</f>
        <v>0</v>
      </c>
      <c r="L464" s="157">
        <v>15</v>
      </c>
      <c r="M464" s="157">
        <f>G464*(1+L464/100)</f>
        <v>0</v>
      </c>
      <c r="N464" s="157">
        <v>0</v>
      </c>
      <c r="O464" s="157">
        <f>ROUND(E464*N464,2)</f>
        <v>0</v>
      </c>
      <c r="P464" s="157">
        <v>0</v>
      </c>
      <c r="Q464" s="157">
        <f>ROUND(E464*P464,2)</f>
        <v>0</v>
      </c>
      <c r="R464" s="157"/>
      <c r="S464" s="157" t="s">
        <v>128</v>
      </c>
      <c r="T464" s="157" t="s">
        <v>128</v>
      </c>
      <c r="U464" s="157">
        <v>0</v>
      </c>
      <c r="V464" s="157">
        <f>ROUND(E464*U464,2)</f>
        <v>0</v>
      </c>
      <c r="W464" s="157"/>
      <c r="X464" s="157" t="s">
        <v>640</v>
      </c>
      <c r="Y464" s="147"/>
      <c r="Z464" s="147"/>
      <c r="AA464" s="147"/>
      <c r="AB464" s="147"/>
      <c r="AC464" s="147"/>
      <c r="AD464" s="147"/>
      <c r="AE464" s="147"/>
      <c r="AF464" s="147"/>
      <c r="AG464" s="147" t="s">
        <v>641</v>
      </c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1" x14ac:dyDescent="0.2">
      <c r="A465" s="168">
        <v>114</v>
      </c>
      <c r="B465" s="169" t="s">
        <v>645</v>
      </c>
      <c r="C465" s="182" t="s">
        <v>646</v>
      </c>
      <c r="D465" s="170" t="s">
        <v>196</v>
      </c>
      <c r="E465" s="171">
        <v>125.41052000000001</v>
      </c>
      <c r="F465" s="172"/>
      <c r="G465" s="173">
        <f>ROUND(E465*F465,2)</f>
        <v>0</v>
      </c>
      <c r="H465" s="158"/>
      <c r="I465" s="157">
        <f>ROUND(E465*H465,2)</f>
        <v>0</v>
      </c>
      <c r="J465" s="158"/>
      <c r="K465" s="157">
        <f>ROUND(E465*J465,2)</f>
        <v>0</v>
      </c>
      <c r="L465" s="157">
        <v>15</v>
      </c>
      <c r="M465" s="157">
        <f>G465*(1+L465/100)</f>
        <v>0</v>
      </c>
      <c r="N465" s="157">
        <v>0</v>
      </c>
      <c r="O465" s="157">
        <f>ROUND(E465*N465,2)</f>
        <v>0</v>
      </c>
      <c r="P465" s="157">
        <v>0</v>
      </c>
      <c r="Q465" s="157">
        <f>ROUND(E465*P465,2)</f>
        <v>0</v>
      </c>
      <c r="R465" s="157"/>
      <c r="S465" s="157" t="s">
        <v>128</v>
      </c>
      <c r="T465" s="157" t="s">
        <v>146</v>
      </c>
      <c r="U465" s="157">
        <v>0</v>
      </c>
      <c r="V465" s="157">
        <f>ROUND(E465*U465,2)</f>
        <v>0</v>
      </c>
      <c r="W465" s="157"/>
      <c r="X465" s="157" t="s">
        <v>640</v>
      </c>
      <c r="Y465" s="147"/>
      <c r="Z465" s="147"/>
      <c r="AA465" s="147"/>
      <c r="AB465" s="147"/>
      <c r="AC465" s="147"/>
      <c r="AD465" s="147"/>
      <c r="AE465" s="147"/>
      <c r="AF465" s="147"/>
      <c r="AG465" s="147" t="s">
        <v>641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x14ac:dyDescent="0.2">
      <c r="A466" s="3"/>
      <c r="B466" s="4"/>
      <c r="C466" s="185"/>
      <c r="D466" s="6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AE466">
        <v>15</v>
      </c>
      <c r="AF466">
        <v>21</v>
      </c>
      <c r="AG466" t="s">
        <v>110</v>
      </c>
    </row>
    <row r="467" spans="1:60" x14ac:dyDescent="0.2">
      <c r="A467" s="150"/>
      <c r="B467" s="151" t="s">
        <v>31</v>
      </c>
      <c r="C467" s="186"/>
      <c r="D467" s="152"/>
      <c r="E467" s="153"/>
      <c r="F467" s="153"/>
      <c r="G467" s="180">
        <f>G8+G62+G104+G131+G144+G225+G252+G261+G263+G285+G314+G392+G394+G398+G400+G406+G416+G418+G461</f>
        <v>0</v>
      </c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AE467">
        <f>SUMIF(L7:L465,AE466,G7:G465)</f>
        <v>0</v>
      </c>
      <c r="AF467">
        <f>SUMIF(L7:L465,AF466,G7:G465)</f>
        <v>0</v>
      </c>
      <c r="AG467" t="s">
        <v>217</v>
      </c>
    </row>
    <row r="468" spans="1:60" x14ac:dyDescent="0.2">
      <c r="A468" s="3"/>
      <c r="B468" s="4"/>
      <c r="C468" s="185"/>
      <c r="D468" s="6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60" x14ac:dyDescent="0.2">
      <c r="A469" s="3"/>
      <c r="B469" s="4"/>
      <c r="C469" s="185"/>
      <c r="D469" s="6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60" x14ac:dyDescent="0.2">
      <c r="A470" s="270" t="s">
        <v>218</v>
      </c>
      <c r="B470" s="270"/>
      <c r="C470" s="271"/>
      <c r="D470" s="6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60" x14ac:dyDescent="0.2">
      <c r="A471" s="251"/>
      <c r="B471" s="252"/>
      <c r="C471" s="253"/>
      <c r="D471" s="252"/>
      <c r="E471" s="252"/>
      <c r="F471" s="252"/>
      <c r="G471" s="254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AG471" t="s">
        <v>219</v>
      </c>
    </row>
    <row r="472" spans="1:60" x14ac:dyDescent="0.2">
      <c r="A472" s="255"/>
      <c r="B472" s="256"/>
      <c r="C472" s="257"/>
      <c r="D472" s="256"/>
      <c r="E472" s="256"/>
      <c r="F472" s="256"/>
      <c r="G472" s="258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60" x14ac:dyDescent="0.2">
      <c r="A473" s="255"/>
      <c r="B473" s="256"/>
      <c r="C473" s="257"/>
      <c r="D473" s="256"/>
      <c r="E473" s="256"/>
      <c r="F473" s="256"/>
      <c r="G473" s="258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60" x14ac:dyDescent="0.2">
      <c r="A474" s="255"/>
      <c r="B474" s="256"/>
      <c r="C474" s="257"/>
      <c r="D474" s="256"/>
      <c r="E474" s="256"/>
      <c r="F474" s="256"/>
      <c r="G474" s="258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60" x14ac:dyDescent="0.2">
      <c r="A475" s="259"/>
      <c r="B475" s="260"/>
      <c r="C475" s="261"/>
      <c r="D475" s="260"/>
      <c r="E475" s="260"/>
      <c r="F475" s="260"/>
      <c r="G475" s="262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60" x14ac:dyDescent="0.2">
      <c r="A476" s="3"/>
      <c r="B476" s="4"/>
      <c r="C476" s="185"/>
      <c r="D476" s="6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60" x14ac:dyDescent="0.2">
      <c r="C477" s="187"/>
      <c r="D477" s="10"/>
      <c r="AG477" t="s">
        <v>220</v>
      </c>
    </row>
    <row r="478" spans="1:60" x14ac:dyDescent="0.2">
      <c r="D478" s="10"/>
    </row>
    <row r="479" spans="1:60" x14ac:dyDescent="0.2">
      <c r="D479" s="10"/>
    </row>
    <row r="480" spans="1:60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0">
    <mergeCell ref="A1:G1"/>
    <mergeCell ref="C2:G2"/>
    <mergeCell ref="C3:G3"/>
    <mergeCell ref="C4:G4"/>
    <mergeCell ref="A470:C470"/>
    <mergeCell ref="C265:G265"/>
    <mergeCell ref="C110:G110"/>
    <mergeCell ref="C111:G111"/>
    <mergeCell ref="C112:G112"/>
    <mergeCell ref="C113:G113"/>
    <mergeCell ref="C114:G114"/>
    <mergeCell ref="C115:G115"/>
    <mergeCell ref="C152:G152"/>
    <mergeCell ref="C199:G199"/>
    <mergeCell ref="C228:G228"/>
    <mergeCell ref="C241:G241"/>
    <mergeCell ref="A471:G475"/>
    <mergeCell ref="C57:G57"/>
    <mergeCell ref="C73:G73"/>
    <mergeCell ref="C80:G80"/>
    <mergeCell ref="C106:G106"/>
    <mergeCell ref="C249:G249"/>
    <mergeCell ref="C412:G412"/>
    <mergeCell ref="C463:G463"/>
    <mergeCell ref="C316:G316"/>
    <mergeCell ref="C317:G317"/>
    <mergeCell ref="C318:G318"/>
    <mergeCell ref="C319:G319"/>
    <mergeCell ref="C408:G408"/>
    <mergeCell ref="C410:G41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2D841-4EBE-4F26-9754-9A89DB071CE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3" t="s">
        <v>7</v>
      </c>
      <c r="B1" s="263"/>
      <c r="C1" s="263"/>
      <c r="D1" s="263"/>
      <c r="E1" s="263"/>
      <c r="F1" s="263"/>
      <c r="G1" s="263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64" t="s">
        <v>44</v>
      </c>
      <c r="D2" s="265"/>
      <c r="E2" s="265"/>
      <c r="F2" s="265"/>
      <c r="G2" s="266"/>
      <c r="AG2" t="s">
        <v>99</v>
      </c>
    </row>
    <row r="3" spans="1:60" ht="24.95" customHeight="1" x14ac:dyDescent="0.2">
      <c r="A3" s="139" t="s">
        <v>9</v>
      </c>
      <c r="B3" s="49" t="s">
        <v>46</v>
      </c>
      <c r="C3" s="264" t="s">
        <v>47</v>
      </c>
      <c r="D3" s="265"/>
      <c r="E3" s="265"/>
      <c r="F3" s="265"/>
      <c r="G3" s="266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51</v>
      </c>
      <c r="C4" s="267" t="s">
        <v>52</v>
      </c>
      <c r="D4" s="268"/>
      <c r="E4" s="268"/>
      <c r="F4" s="268"/>
      <c r="G4" s="269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123</v>
      </c>
      <c r="B8" s="163" t="s">
        <v>96</v>
      </c>
      <c r="C8" s="181" t="s">
        <v>29</v>
      </c>
      <c r="D8" s="164"/>
      <c r="E8" s="165"/>
      <c r="F8" s="166"/>
      <c r="G8" s="167">
        <f>SUMIF(AG9:AG20,"&lt;&gt;NOR",G9:G20)</f>
        <v>0</v>
      </c>
      <c r="H8" s="161"/>
      <c r="I8" s="161">
        <f>SUM(I9:I20)</f>
        <v>0</v>
      </c>
      <c r="J8" s="161"/>
      <c r="K8" s="161">
        <f>SUM(K9:K20)</f>
        <v>0</v>
      </c>
      <c r="L8" s="161"/>
      <c r="M8" s="161">
        <f>SUM(M9:M20)</f>
        <v>0</v>
      </c>
      <c r="N8" s="161"/>
      <c r="O8" s="161">
        <f>SUM(O9:O20)</f>
        <v>0</v>
      </c>
      <c r="P8" s="161"/>
      <c r="Q8" s="161">
        <f>SUM(Q9:Q20)</f>
        <v>0</v>
      </c>
      <c r="R8" s="161"/>
      <c r="S8" s="161"/>
      <c r="T8" s="161"/>
      <c r="U8" s="161"/>
      <c r="V8" s="161">
        <f>SUM(V9:V20)</f>
        <v>0</v>
      </c>
      <c r="W8" s="161"/>
      <c r="X8" s="161"/>
      <c r="AG8" t="s">
        <v>124</v>
      </c>
    </row>
    <row r="9" spans="1:60" outlineLevel="1" x14ac:dyDescent="0.2">
      <c r="A9" s="168">
        <v>1</v>
      </c>
      <c r="B9" s="169" t="s">
        <v>647</v>
      </c>
      <c r="C9" s="182" t="s">
        <v>648</v>
      </c>
      <c r="D9" s="170" t="s">
        <v>583</v>
      </c>
      <c r="E9" s="171">
        <v>1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145</v>
      </c>
      <c r="T9" s="157" t="s">
        <v>146</v>
      </c>
      <c r="U9" s="157">
        <v>0</v>
      </c>
      <c r="V9" s="157">
        <f>ROUND(E9*U9,2)</f>
        <v>0</v>
      </c>
      <c r="W9" s="157"/>
      <c r="X9" s="157" t="s">
        <v>129</v>
      </c>
      <c r="Y9" s="147"/>
      <c r="Z9" s="147"/>
      <c r="AA9" s="147"/>
      <c r="AB9" s="147"/>
      <c r="AC9" s="147"/>
      <c r="AD9" s="147"/>
      <c r="AE9" s="147"/>
      <c r="AF9" s="147"/>
      <c r="AG9" s="147" t="s">
        <v>130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54"/>
      <c r="B10" s="155"/>
      <c r="C10" s="183" t="s">
        <v>649</v>
      </c>
      <c r="D10" s="159"/>
      <c r="E10" s="160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132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3" t="s">
        <v>149</v>
      </c>
      <c r="D11" s="159"/>
      <c r="E11" s="160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132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83" t="s">
        <v>57</v>
      </c>
      <c r="D12" s="159"/>
      <c r="E12" s="160">
        <v>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132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8">
        <v>2</v>
      </c>
      <c r="B13" s="169" t="s">
        <v>650</v>
      </c>
      <c r="C13" s="182" t="s">
        <v>651</v>
      </c>
      <c r="D13" s="170" t="s">
        <v>652</v>
      </c>
      <c r="E13" s="171">
        <v>1</v>
      </c>
      <c r="F13" s="172"/>
      <c r="G13" s="173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15</v>
      </c>
      <c r="M13" s="157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7"/>
      <c r="S13" s="157" t="s">
        <v>128</v>
      </c>
      <c r="T13" s="157" t="s">
        <v>146</v>
      </c>
      <c r="U13" s="157">
        <v>0</v>
      </c>
      <c r="V13" s="157">
        <f>ROUND(E13*U13,2)</f>
        <v>0</v>
      </c>
      <c r="W13" s="157"/>
      <c r="X13" s="157" t="s">
        <v>52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653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33.75" outlineLevel="1" x14ac:dyDescent="0.2">
      <c r="A14" s="154"/>
      <c r="B14" s="155"/>
      <c r="C14" s="272" t="s">
        <v>654</v>
      </c>
      <c r="D14" s="273"/>
      <c r="E14" s="273"/>
      <c r="F14" s="273"/>
      <c r="G14" s="273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290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90" t="str">
        <f>C14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8">
        <v>3</v>
      </c>
      <c r="B15" s="169" t="s">
        <v>655</v>
      </c>
      <c r="C15" s="182" t="s">
        <v>656</v>
      </c>
      <c r="D15" s="170" t="s">
        <v>652</v>
      </c>
      <c r="E15" s="171">
        <v>1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15</v>
      </c>
      <c r="M15" s="157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7"/>
      <c r="S15" s="157" t="s">
        <v>128</v>
      </c>
      <c r="T15" s="157" t="s">
        <v>146</v>
      </c>
      <c r="U15" s="157">
        <v>0</v>
      </c>
      <c r="V15" s="157">
        <f>ROUND(E15*U15,2)</f>
        <v>0</v>
      </c>
      <c r="W15" s="157"/>
      <c r="X15" s="157" t="s">
        <v>52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653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45" outlineLevel="1" x14ac:dyDescent="0.2">
      <c r="A16" s="154"/>
      <c r="B16" s="155"/>
      <c r="C16" s="272" t="s">
        <v>657</v>
      </c>
      <c r="D16" s="273"/>
      <c r="E16" s="273"/>
      <c r="F16" s="273"/>
      <c r="G16" s="273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290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90" t="str">
        <f>C16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8">
        <v>4</v>
      </c>
      <c r="B17" s="169" t="s">
        <v>658</v>
      </c>
      <c r="C17" s="182" t="s">
        <v>659</v>
      </c>
      <c r="D17" s="170" t="s">
        <v>652</v>
      </c>
      <c r="E17" s="171">
        <v>1</v>
      </c>
      <c r="F17" s="172"/>
      <c r="G17" s="173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15</v>
      </c>
      <c r="M17" s="157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7"/>
      <c r="S17" s="157" t="s">
        <v>128</v>
      </c>
      <c r="T17" s="157" t="s">
        <v>146</v>
      </c>
      <c r="U17" s="157">
        <v>0</v>
      </c>
      <c r="V17" s="157">
        <f>ROUND(E17*U17,2)</f>
        <v>0</v>
      </c>
      <c r="W17" s="157"/>
      <c r="X17" s="157" t="s">
        <v>52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653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 x14ac:dyDescent="0.2">
      <c r="A18" s="154"/>
      <c r="B18" s="155"/>
      <c r="C18" s="272" t="s">
        <v>660</v>
      </c>
      <c r="D18" s="273"/>
      <c r="E18" s="273"/>
      <c r="F18" s="273"/>
      <c r="G18" s="273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290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90" t="str">
        <f>C18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68">
        <v>5</v>
      </c>
      <c r="B19" s="169" t="s">
        <v>661</v>
      </c>
      <c r="C19" s="182" t="s">
        <v>662</v>
      </c>
      <c r="D19" s="170" t="s">
        <v>652</v>
      </c>
      <c r="E19" s="171">
        <v>1</v>
      </c>
      <c r="F19" s="172"/>
      <c r="G19" s="173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15</v>
      </c>
      <c r="M19" s="157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7"/>
      <c r="S19" s="157" t="s">
        <v>128</v>
      </c>
      <c r="T19" s="157" t="s">
        <v>146</v>
      </c>
      <c r="U19" s="157">
        <v>0</v>
      </c>
      <c r="V19" s="157">
        <f>ROUND(E19*U19,2)</f>
        <v>0</v>
      </c>
      <c r="W19" s="157"/>
      <c r="X19" s="157" t="s">
        <v>52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653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272" t="s">
        <v>663</v>
      </c>
      <c r="D20" s="273"/>
      <c r="E20" s="273"/>
      <c r="F20" s="273"/>
      <c r="G20" s="273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290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62" t="s">
        <v>123</v>
      </c>
      <c r="B21" s="163" t="s">
        <v>97</v>
      </c>
      <c r="C21" s="181" t="s">
        <v>30</v>
      </c>
      <c r="D21" s="164"/>
      <c r="E21" s="165"/>
      <c r="F21" s="166"/>
      <c r="G21" s="167">
        <f>SUMIF(AG22:AG27,"&lt;&gt;NOR",G22:G27)</f>
        <v>0</v>
      </c>
      <c r="H21" s="161"/>
      <c r="I21" s="161">
        <f>SUM(I22:I27)</f>
        <v>0</v>
      </c>
      <c r="J21" s="161"/>
      <c r="K21" s="161">
        <f>SUM(K22:K27)</f>
        <v>0</v>
      </c>
      <c r="L21" s="161"/>
      <c r="M21" s="161">
        <f>SUM(M22:M27)</f>
        <v>0</v>
      </c>
      <c r="N21" s="161"/>
      <c r="O21" s="161">
        <f>SUM(O22:O27)</f>
        <v>0</v>
      </c>
      <c r="P21" s="161"/>
      <c r="Q21" s="161">
        <f>SUM(Q22:Q27)</f>
        <v>0</v>
      </c>
      <c r="R21" s="161"/>
      <c r="S21" s="161"/>
      <c r="T21" s="161"/>
      <c r="U21" s="161"/>
      <c r="V21" s="161">
        <f>SUM(V22:V27)</f>
        <v>0</v>
      </c>
      <c r="W21" s="161"/>
      <c r="X21" s="161"/>
      <c r="AG21" t="s">
        <v>124</v>
      </c>
    </row>
    <row r="22" spans="1:60" ht="22.5" outlineLevel="1" x14ac:dyDescent="0.2">
      <c r="A22" s="174">
        <v>6</v>
      </c>
      <c r="B22" s="175" t="s">
        <v>664</v>
      </c>
      <c r="C22" s="184" t="s">
        <v>665</v>
      </c>
      <c r="D22" s="176" t="s">
        <v>652</v>
      </c>
      <c r="E22" s="177">
        <v>1</v>
      </c>
      <c r="F22" s="178"/>
      <c r="G22" s="179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15</v>
      </c>
      <c r="M22" s="157">
        <f>G22*(1+L22/100)</f>
        <v>0</v>
      </c>
      <c r="N22" s="157">
        <v>0</v>
      </c>
      <c r="O22" s="157">
        <f>ROUND(E22*N22,2)</f>
        <v>0</v>
      </c>
      <c r="P22" s="157">
        <v>0</v>
      </c>
      <c r="Q22" s="157">
        <f>ROUND(E22*P22,2)</f>
        <v>0</v>
      </c>
      <c r="R22" s="157"/>
      <c r="S22" s="157" t="s">
        <v>128</v>
      </c>
      <c r="T22" s="157" t="s">
        <v>146</v>
      </c>
      <c r="U22" s="157">
        <v>0</v>
      </c>
      <c r="V22" s="157">
        <f>ROUND(E22*U22,2)</f>
        <v>0</v>
      </c>
      <c r="W22" s="157"/>
      <c r="X22" s="157" t="s">
        <v>52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653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4">
        <v>7</v>
      </c>
      <c r="B23" s="175" t="s">
        <v>666</v>
      </c>
      <c r="C23" s="184" t="s">
        <v>667</v>
      </c>
      <c r="D23" s="176" t="s">
        <v>652</v>
      </c>
      <c r="E23" s="177">
        <v>1</v>
      </c>
      <c r="F23" s="178"/>
      <c r="G23" s="179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15</v>
      </c>
      <c r="M23" s="157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7"/>
      <c r="S23" s="157" t="s">
        <v>128</v>
      </c>
      <c r="T23" s="157" t="s">
        <v>146</v>
      </c>
      <c r="U23" s="157">
        <v>0</v>
      </c>
      <c r="V23" s="157">
        <f>ROUND(E23*U23,2)</f>
        <v>0</v>
      </c>
      <c r="W23" s="157"/>
      <c r="X23" s="157" t="s">
        <v>52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653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8">
        <v>8</v>
      </c>
      <c r="B24" s="169" t="s">
        <v>668</v>
      </c>
      <c r="C24" s="182" t="s">
        <v>669</v>
      </c>
      <c r="D24" s="170" t="s">
        <v>652</v>
      </c>
      <c r="E24" s="171">
        <v>1</v>
      </c>
      <c r="F24" s="172"/>
      <c r="G24" s="173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15</v>
      </c>
      <c r="M24" s="157">
        <f>G24*(1+L24/100)</f>
        <v>0</v>
      </c>
      <c r="N24" s="157">
        <v>0</v>
      </c>
      <c r="O24" s="157">
        <f>ROUND(E24*N24,2)</f>
        <v>0</v>
      </c>
      <c r="P24" s="157">
        <v>0</v>
      </c>
      <c r="Q24" s="157">
        <f>ROUND(E24*P24,2)</f>
        <v>0</v>
      </c>
      <c r="R24" s="157"/>
      <c r="S24" s="157" t="s">
        <v>128</v>
      </c>
      <c r="T24" s="157" t="s">
        <v>146</v>
      </c>
      <c r="U24" s="157">
        <v>0</v>
      </c>
      <c r="V24" s="157">
        <f>ROUND(E24*U24,2)</f>
        <v>0</v>
      </c>
      <c r="W24" s="157"/>
      <c r="X24" s="157" t="s">
        <v>52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653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54"/>
      <c r="B25" s="155"/>
      <c r="C25" s="272" t="s">
        <v>670</v>
      </c>
      <c r="D25" s="273"/>
      <c r="E25" s="273"/>
      <c r="F25" s="273"/>
      <c r="G25" s="273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290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90" t="str">
        <f>C25</f>
        <v>Náklady na vyhotovení dokumentace skutečného provedení stavby a její předání objednateli v požadované formě a požadovaném počtu. Předpoklad: 3x výtisk paré + el. podoba (PDF i DWG).</v>
      </c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8">
        <v>9</v>
      </c>
      <c r="B26" s="169" t="s">
        <v>671</v>
      </c>
      <c r="C26" s="182" t="s">
        <v>672</v>
      </c>
      <c r="D26" s="170" t="s">
        <v>652</v>
      </c>
      <c r="E26" s="171">
        <v>1</v>
      </c>
      <c r="F26" s="172"/>
      <c r="G26" s="173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15</v>
      </c>
      <c r="M26" s="157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7"/>
      <c r="S26" s="157" t="s">
        <v>128</v>
      </c>
      <c r="T26" s="157" t="s">
        <v>146</v>
      </c>
      <c r="U26" s="157">
        <v>0</v>
      </c>
      <c r="V26" s="157">
        <f>ROUND(E26*U26,2)</f>
        <v>0</v>
      </c>
      <c r="W26" s="157"/>
      <c r="X26" s="157" t="s">
        <v>52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653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272" t="s">
        <v>673</v>
      </c>
      <c r="D27" s="273"/>
      <c r="E27" s="273"/>
      <c r="F27" s="273"/>
      <c r="G27" s="273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290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x14ac:dyDescent="0.2">
      <c r="A28" s="3"/>
      <c r="B28" s="4"/>
      <c r="C28" s="185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E28">
        <v>15</v>
      </c>
      <c r="AF28">
        <v>21</v>
      </c>
      <c r="AG28" t="s">
        <v>110</v>
      </c>
    </row>
    <row r="29" spans="1:60" x14ac:dyDescent="0.2">
      <c r="A29" s="150"/>
      <c r="B29" s="151" t="s">
        <v>31</v>
      </c>
      <c r="C29" s="186"/>
      <c r="D29" s="152"/>
      <c r="E29" s="153"/>
      <c r="F29" s="153"/>
      <c r="G29" s="180">
        <f>G8+G21</f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AE29">
        <f>SUMIF(L7:L27,AE28,G7:G27)</f>
        <v>0</v>
      </c>
      <c r="AF29">
        <f>SUMIF(L7:L27,AF28,G7:G27)</f>
        <v>0</v>
      </c>
      <c r="AG29" t="s">
        <v>217</v>
      </c>
    </row>
    <row r="30" spans="1:60" x14ac:dyDescent="0.2">
      <c r="A30" s="3"/>
      <c r="B30" s="4"/>
      <c r="C30" s="185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3"/>
      <c r="B31" s="4"/>
      <c r="C31" s="185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270" t="s">
        <v>218</v>
      </c>
      <c r="B32" s="270"/>
      <c r="C32" s="271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">
      <c r="A33" s="251"/>
      <c r="B33" s="252"/>
      <c r="C33" s="253"/>
      <c r="D33" s="252"/>
      <c r="E33" s="252"/>
      <c r="F33" s="252"/>
      <c r="G33" s="254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G33" t="s">
        <v>219</v>
      </c>
    </row>
    <row r="34" spans="1:33" x14ac:dyDescent="0.2">
      <c r="A34" s="255"/>
      <c r="B34" s="256"/>
      <c r="C34" s="257"/>
      <c r="D34" s="256"/>
      <c r="E34" s="256"/>
      <c r="F34" s="256"/>
      <c r="G34" s="258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A35" s="255"/>
      <c r="B35" s="256"/>
      <c r="C35" s="257"/>
      <c r="D35" s="256"/>
      <c r="E35" s="256"/>
      <c r="F35" s="256"/>
      <c r="G35" s="258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">
      <c r="A36" s="255"/>
      <c r="B36" s="256"/>
      <c r="C36" s="257"/>
      <c r="D36" s="256"/>
      <c r="E36" s="256"/>
      <c r="F36" s="256"/>
      <c r="G36" s="258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 x14ac:dyDescent="0.2">
      <c r="A37" s="259"/>
      <c r="B37" s="260"/>
      <c r="C37" s="261"/>
      <c r="D37" s="260"/>
      <c r="E37" s="260"/>
      <c r="F37" s="260"/>
      <c r="G37" s="26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33" x14ac:dyDescent="0.2">
      <c r="A38" s="3"/>
      <c r="B38" s="4"/>
      <c r="C38" s="185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33" x14ac:dyDescent="0.2">
      <c r="C39" s="187"/>
      <c r="D39" s="10"/>
      <c r="AG39" t="s">
        <v>220</v>
      </c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A1:G1"/>
    <mergeCell ref="C2:G2"/>
    <mergeCell ref="C3:G3"/>
    <mergeCell ref="C4:G4"/>
    <mergeCell ref="A32:C32"/>
    <mergeCell ref="A33:G37"/>
    <mergeCell ref="C14:G14"/>
    <mergeCell ref="C16:G16"/>
    <mergeCell ref="C18:G18"/>
    <mergeCell ref="C20:G20"/>
    <mergeCell ref="C25:G25"/>
    <mergeCell ref="C27:G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</cp:lastModifiedBy>
  <cp:lastPrinted>2019-03-19T12:27:02Z</cp:lastPrinted>
  <dcterms:created xsi:type="dcterms:W3CDTF">2009-04-08T07:15:50Z</dcterms:created>
  <dcterms:modified xsi:type="dcterms:W3CDTF">2021-03-23T10:58:58Z</dcterms:modified>
</cp:coreProperties>
</file>